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9620" windowHeight="9732" tabRatio="178" activeTab="0"/>
  </bookViews>
  <sheets>
    <sheet name="Formular" sheetId="1" r:id="rId1"/>
  </sheets>
  <definedNames>
    <definedName name="Abstand_Kochgerät_Haube" localSheetId="0">'Formular'!$B$8</definedName>
    <definedName name="Abstand_Kochgerät_Haube">#REF!</definedName>
    <definedName name="Deckenhöhe" localSheetId="0">'Formular'!$C$8</definedName>
    <definedName name="Deckenhöhe">#REF!</definedName>
    <definedName name="Höhe_Arbeitsplatte" localSheetId="0">'Formular'!$A$8</definedName>
    <definedName name="Höhe_Arbeitsplatte">#REF!</definedName>
  </definedNames>
  <calcPr fullCalcOnLoad="1"/>
</workbook>
</file>

<file path=xl/sharedStrings.xml><?xml version="1.0" encoding="utf-8"?>
<sst xmlns="http://schemas.openxmlformats.org/spreadsheetml/2006/main" count="149" uniqueCount="88">
  <si>
    <t>Höhe Haubenkörper</t>
  </si>
  <si>
    <t>Modell</t>
  </si>
  <si>
    <t>Zenith</t>
  </si>
  <si>
    <t>Zenith Edelstahl</t>
  </si>
  <si>
    <t>Höhe Grundschacht</t>
  </si>
  <si>
    <t>Trinity</t>
  </si>
  <si>
    <t>Andromeda Eco</t>
  </si>
  <si>
    <t>Andromeda Deluxe</t>
  </si>
  <si>
    <t>Kassiopeia Eco</t>
  </si>
  <si>
    <t>Kassiopeia Deluxe</t>
  </si>
  <si>
    <t>Ascella</t>
  </si>
  <si>
    <t>Capella</t>
  </si>
  <si>
    <t>Taurus</t>
  </si>
  <si>
    <t>Perla Deluxe</t>
  </si>
  <si>
    <t>Vera Deluxe</t>
  </si>
  <si>
    <t>Beta</t>
  </si>
  <si>
    <t>Beta Deluxe</t>
  </si>
  <si>
    <t>Vera Eco</t>
  </si>
  <si>
    <t>Vera</t>
  </si>
  <si>
    <t>Trio</t>
  </si>
  <si>
    <t>Trio Deluxe</t>
  </si>
  <si>
    <t>Omega</t>
  </si>
  <si>
    <t>Totem</t>
  </si>
  <si>
    <t>Totem Deluxe</t>
  </si>
  <si>
    <t>Diamond</t>
  </si>
  <si>
    <t>Diamond Deluxe</t>
  </si>
  <si>
    <t>Infinity</t>
  </si>
  <si>
    <t>Infinity Deluxe</t>
  </si>
  <si>
    <t>Roma 120 Isola</t>
  </si>
  <si>
    <t>Centauri Isola</t>
  </si>
  <si>
    <t>Illumina Isola</t>
  </si>
  <si>
    <t>Slim Isola</t>
  </si>
  <si>
    <t>Leonis Isola Premium</t>
  </si>
  <si>
    <t>Venezia Isola</t>
  </si>
  <si>
    <t>Vera Eco Isola</t>
  </si>
  <si>
    <t>Omega Isola</t>
  </si>
  <si>
    <t>Trio Isola</t>
  </si>
  <si>
    <t>Carisma Isola</t>
  </si>
  <si>
    <t>Diamond Isola</t>
  </si>
  <si>
    <t>Totem Isola</t>
  </si>
  <si>
    <t>Infinity Isola</t>
  </si>
  <si>
    <t>Höhe der Arbeitsplatte:</t>
  </si>
  <si>
    <t>* Bitte beachten Sie die enpfohlenen Mindestabstände, die wir auf jeder Produktseite im Katalog angeben:</t>
  </si>
  <si>
    <t>Mit der folgenden Berechnung können Sie schnell und einfach Ihre Planung für den Einbau</t>
  </si>
  <si>
    <t>des SilverSwitches durchführen.</t>
  </si>
  <si>
    <t>für SILVERLINE Dunstabzugshauben</t>
  </si>
  <si>
    <t>Tragen Sie dazu Ihre 3 individuellen Maße in die orange-farbenen Felder ein:</t>
  </si>
  <si>
    <t>Raumhöhe:</t>
  </si>
  <si>
    <r>
      <rPr>
        <b/>
        <sz val="8"/>
        <color indexed="8"/>
        <rFont val="Calibri"/>
        <family val="2"/>
      </rPr>
      <t>Kopffreihauben</t>
    </r>
    <r>
      <rPr>
        <sz val="8"/>
        <color indexed="8"/>
        <rFont val="Calibri"/>
        <family val="2"/>
      </rPr>
      <t xml:space="preserve">   -   Mindestabstand zwischen Kochstelle und Haubenunterkante: Elektro-Kochstelle 45 cm, Gas-Kochstelle 65 cm</t>
    </r>
  </si>
  <si>
    <r>
      <rPr>
        <b/>
        <sz val="8"/>
        <color indexed="8"/>
        <rFont val="Calibri"/>
        <family val="2"/>
      </rPr>
      <t>Wandhauben</t>
    </r>
    <r>
      <rPr>
        <sz val="8"/>
        <color indexed="8"/>
        <rFont val="Calibri"/>
        <family val="2"/>
      </rPr>
      <t xml:space="preserve">       -   Mindestabstand zwischen Kochstelle und Haubenunterkante: Elektro-Kochstelle 65 cm, Gas-Kochstelle 75 cm</t>
    </r>
  </si>
  <si>
    <r>
      <rPr>
        <b/>
        <sz val="8"/>
        <color indexed="8"/>
        <rFont val="Calibri"/>
        <family val="2"/>
      </rPr>
      <t>Inselhauben</t>
    </r>
    <r>
      <rPr>
        <sz val="8"/>
        <color indexed="8"/>
        <rFont val="Calibri"/>
        <family val="2"/>
      </rPr>
      <t xml:space="preserve">       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-   Mindestabstand zwischen Kochstelle und Haubenunterkante: Elektro-Kochstelle 65 cm, Gas-Kochstelle 75 cm</t>
    </r>
  </si>
  <si>
    <t>Wandhaube Kopffrei</t>
  </si>
  <si>
    <t>Wandhaube</t>
  </si>
  <si>
    <t>Inselhaube</t>
  </si>
  <si>
    <t>Pop-Out Premium</t>
  </si>
  <si>
    <t>To the Point Premium</t>
  </si>
  <si>
    <t>Slide-Down Premium</t>
  </si>
  <si>
    <t>Alya Premium</t>
  </si>
  <si>
    <t>Pegasus Premium</t>
  </si>
  <si>
    <t>Pandora Eco</t>
  </si>
  <si>
    <t>Pandora Deluxe</t>
  </si>
  <si>
    <t>Riho</t>
  </si>
  <si>
    <t>Porto</t>
  </si>
  <si>
    <t>Leo Deluxe</t>
  </si>
  <si>
    <t>Lyra Deluxe</t>
  </si>
  <si>
    <t>Titan Deluxe</t>
  </si>
  <si>
    <t>Epsilon Deluxe</t>
  </si>
  <si>
    <t>Perla 50 Deluxe</t>
  </si>
  <si>
    <t>Centauri Deluxe</t>
  </si>
  <si>
    <t>Mars Deluxe</t>
  </si>
  <si>
    <t>Virgo Premium</t>
  </si>
  <si>
    <t>Leonis Premium</t>
  </si>
  <si>
    <t>Roma 120 Deluxe</t>
  </si>
  <si>
    <t>Illumina Deluxe</t>
  </si>
  <si>
    <t>Slim Deluxe</t>
  </si>
  <si>
    <t>Venezia Deluxe</t>
  </si>
  <si>
    <t>Vela Isola Premium</t>
  </si>
  <si>
    <t>Vera Isola Randabsaugung</t>
  </si>
  <si>
    <t xml:space="preserve">Vera Isola </t>
  </si>
  <si>
    <t>Individuelle Berechnung der SilverSwitch Deluxe Einbauhöhe</t>
  </si>
  <si>
    <t>Grundschacht-kürzung</t>
  </si>
  <si>
    <t>Grundschachthöhe</t>
  </si>
  <si>
    <t>SilverSwitch-Höhe</t>
  </si>
  <si>
    <t>Unterkante Haube- Decke</t>
  </si>
  <si>
    <t>Gesamthöhe inkl. Verlängerungsschacht</t>
  </si>
  <si>
    <t>Minimalmaß noch im möglichen Bereich? (ggf. Schachtkürzung erforderlich)</t>
  </si>
  <si>
    <t>Maximalmaß noch im möglichen Bereich? (ggf. Schachtverlängerung erforderlich)</t>
  </si>
  <si>
    <t>Abstand zwischen Kochstelle und Haubenunterkante*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</si>
</sst>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[$-407]dddd\,\ d\.\ mmmm\ yyyy"/>
    <numFmt numFmtId="170" formatCode="0.00_ ;[Red]\-0.00\ "/>
    <numFmt numFmtId="171" formatCode="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7"/>
      <color indexed="5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3499799966812134"/>
      <name val="Calibri"/>
      <family val="2"/>
    </font>
    <font>
      <sz val="7"/>
      <color theme="0" tint="-0.349979996681213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/>
    </xf>
    <xf numFmtId="0" fontId="5" fillId="13" borderId="10" xfId="0" applyFont="1" applyFill="1" applyBorder="1" applyAlignment="1">
      <alignment horizontal="left" vertical="center"/>
    </xf>
    <xf numFmtId="0" fontId="5" fillId="13" borderId="10" xfId="0" applyFont="1" applyFill="1" applyBorder="1" applyAlignment="1">
      <alignment horizontal="left" vertical="center" wrapText="1"/>
    </xf>
    <xf numFmtId="0" fontId="25" fillId="13" borderId="10" xfId="0" applyFont="1" applyFill="1" applyBorder="1" applyAlignment="1">
      <alignment horizontal="center"/>
    </xf>
    <xf numFmtId="0" fontId="5" fillId="13" borderId="10" xfId="0" applyNumberFormat="1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/>
    </xf>
    <xf numFmtId="0" fontId="5" fillId="18" borderId="10" xfId="0" applyFont="1" applyFill="1" applyBorder="1" applyAlignment="1">
      <alignment horizontal="left" vertical="center" wrapText="1"/>
    </xf>
    <xf numFmtId="0" fontId="25" fillId="18" borderId="10" xfId="0" applyFont="1" applyFill="1" applyBorder="1" applyAlignment="1">
      <alignment horizontal="center"/>
    </xf>
    <xf numFmtId="0" fontId="5" fillId="18" borderId="10" xfId="0" applyNumberFormat="1" applyFont="1" applyFill="1" applyBorder="1" applyAlignment="1">
      <alignment horizontal="left" vertical="center"/>
    </xf>
    <xf numFmtId="0" fontId="42" fillId="33" borderId="0" xfId="0" applyFont="1" applyFill="1" applyBorder="1" applyAlignment="1">
      <alignment/>
    </xf>
    <xf numFmtId="0" fontId="25" fillId="35" borderId="10" xfId="0" applyFont="1" applyFill="1" applyBorder="1" applyAlignment="1">
      <alignment horizontal="center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7" borderId="11" xfId="0" applyFill="1" applyBorder="1" applyAlignment="1">
      <alignment vertical="top" wrapText="1"/>
    </xf>
    <xf numFmtId="0" fontId="0" fillId="37" borderId="11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48" fillId="37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33" borderId="10" xfId="0" applyFill="1" applyBorder="1" applyAlignment="1">
      <alignment vertical="top" wrapText="1"/>
    </xf>
    <xf numFmtId="0" fontId="0" fillId="25" borderId="10" xfId="0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>
      <alignment wrapText="1"/>
    </xf>
    <xf numFmtId="0" fontId="0" fillId="0" borderId="12" xfId="0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28575</xdr:rowOff>
    </xdr:from>
    <xdr:to>
      <xdr:col>10</xdr:col>
      <xdr:colOff>1543050</xdr:colOff>
      <xdr:row>2</xdr:row>
      <xdr:rowOff>95250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575"/>
          <a:ext cx="1543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95250</xdr:rowOff>
    </xdr:from>
    <xdr:to>
      <xdr:col>10</xdr:col>
      <xdr:colOff>2076450</xdr:colOff>
      <xdr:row>13</xdr:row>
      <xdr:rowOff>0</xdr:rowOff>
    </xdr:to>
    <xdr:sp>
      <xdr:nvSpPr>
        <xdr:cNvPr id="2" name="Rechteck 2"/>
        <xdr:cNvSpPr>
          <a:spLocks/>
        </xdr:cNvSpPr>
      </xdr:nvSpPr>
      <xdr:spPr>
        <a:xfrm>
          <a:off x="990600" y="2428875"/>
          <a:ext cx="68199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115" zoomScaleNormal="115" zoomScalePageLayoutView="0" workbookViewId="0" topLeftCell="A1">
      <pane ySplit="8" topLeftCell="A9" activePane="bottomLeft" state="frozen"/>
      <selection pane="topLeft" activeCell="B1" sqref="B1"/>
      <selection pane="bottomLeft" activeCell="C8" sqref="C8"/>
    </sheetView>
  </sheetViews>
  <sheetFormatPr defaultColWidth="11.421875" defaultRowHeight="15"/>
  <cols>
    <col min="1" max="1" width="14.8515625" style="1" customWidth="1"/>
    <col min="2" max="2" width="23.421875" style="1" customWidth="1"/>
    <col min="3" max="3" width="16.8515625" style="4" customWidth="1"/>
    <col min="4" max="4" width="14.8515625" style="4" hidden="1" customWidth="1"/>
    <col min="5" max="5" width="16.140625" style="4" hidden="1" customWidth="1"/>
    <col min="6" max="6" width="12.140625" style="4" hidden="1" customWidth="1"/>
    <col min="7" max="7" width="17.7109375" style="4" hidden="1" customWidth="1"/>
    <col min="8" max="8" width="14.140625" style="1" hidden="1" customWidth="1"/>
    <col min="9" max="9" width="30.8515625" style="1" customWidth="1"/>
    <col min="10" max="10" width="5.7109375" style="1" hidden="1" customWidth="1"/>
    <col min="11" max="11" width="31.140625" style="1" customWidth="1"/>
    <col min="12" max="12" width="16.7109375" style="1" customWidth="1"/>
    <col min="13" max="16384" width="11.57421875" style="1" customWidth="1"/>
  </cols>
  <sheetData>
    <row r="1" spans="1:7" ht="18.75">
      <c r="A1" s="7" t="s">
        <v>79</v>
      </c>
      <c r="B1" s="4"/>
      <c r="G1" s="1"/>
    </row>
    <row r="2" spans="1:7" ht="18.75">
      <c r="A2" s="7" t="s">
        <v>45</v>
      </c>
      <c r="B2" s="4"/>
      <c r="G2" s="1"/>
    </row>
    <row r="3" spans="1:7" ht="15.75">
      <c r="A3" s="2" t="s">
        <v>43</v>
      </c>
      <c r="B3" s="4"/>
      <c r="G3" s="1"/>
    </row>
    <row r="4" spans="1:7" ht="15">
      <c r="A4" s="2" t="s">
        <v>44</v>
      </c>
      <c r="B4" s="4"/>
      <c r="G4" s="1"/>
    </row>
    <row r="5" spans="1:7" ht="15">
      <c r="A5" s="2" t="s">
        <v>46</v>
      </c>
      <c r="B5" s="4"/>
      <c r="G5" s="1"/>
    </row>
    <row r="6" ht="5.25" customHeight="1"/>
    <row r="7" spans="1:10" ht="45" customHeight="1">
      <c r="A7" s="37" t="s">
        <v>41</v>
      </c>
      <c r="B7" s="37" t="s">
        <v>87</v>
      </c>
      <c r="C7" s="37" t="s">
        <v>47</v>
      </c>
      <c r="D7" s="35"/>
      <c r="E7" s="36"/>
      <c r="F7" s="36"/>
      <c r="J7" s="22"/>
    </row>
    <row r="8" spans="1:6" ht="23.25" customHeight="1">
      <c r="A8" s="38">
        <v>92</v>
      </c>
      <c r="B8" s="38">
        <v>65</v>
      </c>
      <c r="C8" s="38">
        <v>250</v>
      </c>
      <c r="E8" s="1"/>
      <c r="F8" s="1"/>
    </row>
    <row r="9" spans="1:6" s="3" customFormat="1" ht="27" customHeight="1">
      <c r="A9" s="39" t="s">
        <v>42</v>
      </c>
      <c r="B9" s="40"/>
      <c r="C9" s="40"/>
      <c r="D9" s="5"/>
      <c r="E9" s="5"/>
      <c r="F9" s="5"/>
    </row>
    <row r="10" spans="3:7" s="3" customFormat="1" ht="14.25" customHeight="1">
      <c r="C10" s="5"/>
      <c r="D10" s="5"/>
      <c r="E10" s="5"/>
      <c r="F10" s="5"/>
      <c r="G10" s="5"/>
    </row>
    <row r="11" spans="2:7" s="3" customFormat="1" ht="9.75">
      <c r="B11" s="8" t="s">
        <v>48</v>
      </c>
      <c r="C11" s="5"/>
      <c r="D11" s="5"/>
      <c r="E11" s="5"/>
      <c r="F11" s="5"/>
      <c r="G11" s="5"/>
    </row>
    <row r="12" spans="2:7" s="3" customFormat="1" ht="12" customHeight="1">
      <c r="B12" s="8" t="s">
        <v>49</v>
      </c>
      <c r="C12" s="5"/>
      <c r="D12" s="5"/>
      <c r="E12" s="5"/>
      <c r="F12" s="5"/>
      <c r="G12" s="5"/>
    </row>
    <row r="13" spans="1:7" s="3" customFormat="1" ht="14.25">
      <c r="A13" s="30"/>
      <c r="B13" s="8" t="s">
        <v>50</v>
      </c>
      <c r="C13" s="6"/>
      <c r="D13" s="5"/>
      <c r="E13" s="5"/>
      <c r="F13" s="5"/>
      <c r="G13" s="5"/>
    </row>
    <row r="14" spans="1:11" s="30" customFormat="1" ht="49.5" customHeight="1">
      <c r="A14" s="31" t="s">
        <v>51</v>
      </c>
      <c r="B14" s="31" t="s">
        <v>1</v>
      </c>
      <c r="C14" s="32" t="s">
        <v>0</v>
      </c>
      <c r="D14" s="33" t="s">
        <v>4</v>
      </c>
      <c r="E14" s="33" t="s">
        <v>82</v>
      </c>
      <c r="F14" s="33" t="s">
        <v>83</v>
      </c>
      <c r="G14" s="32" t="s">
        <v>81</v>
      </c>
      <c r="H14" s="32" t="s">
        <v>80</v>
      </c>
      <c r="I14" s="32" t="s">
        <v>85</v>
      </c>
      <c r="J14" s="34" t="s">
        <v>84</v>
      </c>
      <c r="K14" s="32" t="s">
        <v>86</v>
      </c>
    </row>
    <row r="15" spans="1:11" ht="15" customHeight="1">
      <c r="A15" s="12" t="s">
        <v>51</v>
      </c>
      <c r="B15" s="13" t="s">
        <v>54</v>
      </c>
      <c r="C15" s="14">
        <v>34.5</v>
      </c>
      <c r="D15" s="24">
        <v>40</v>
      </c>
      <c r="E15" s="21">
        <v>34</v>
      </c>
      <c r="F15" s="26">
        <f aca="true" t="shared" si="0" ref="F15:F46">Deckenhöhe-Abstand_Kochgerät_Haube-Höhe_Arbeitsplatte</f>
        <v>93</v>
      </c>
      <c r="G15" s="27">
        <f aca="true" t="shared" si="1" ref="G15:G46">F15-C15-E15</f>
        <v>24.5</v>
      </c>
      <c r="H15" s="23">
        <f aca="true" t="shared" si="2" ref="H15:H21">D15-G15</f>
        <v>15.5</v>
      </c>
      <c r="I15" s="23" t="str">
        <f>IF(G15&lt;16,"Nein","Ja")</f>
        <v>Ja</v>
      </c>
      <c r="J15" s="29">
        <f>148+C15</f>
        <v>182.5</v>
      </c>
      <c r="K15" s="23" t="str">
        <f>IF(F15&gt;J15,"Nein","Ja")</f>
        <v>Ja</v>
      </c>
    </row>
    <row r="16" spans="1:11" ht="14.25">
      <c r="A16" s="12" t="s">
        <v>51</v>
      </c>
      <c r="B16" s="13" t="s">
        <v>55</v>
      </c>
      <c r="C16" s="14">
        <v>43</v>
      </c>
      <c r="D16" s="24">
        <v>40</v>
      </c>
      <c r="E16" s="21">
        <v>34</v>
      </c>
      <c r="F16" s="26">
        <f t="shared" si="0"/>
        <v>93</v>
      </c>
      <c r="G16" s="27">
        <f t="shared" si="1"/>
        <v>16</v>
      </c>
      <c r="H16" s="23">
        <f t="shared" si="2"/>
        <v>24</v>
      </c>
      <c r="I16" s="23" t="str">
        <f aca="true" t="shared" si="3" ref="I16:I41">IF(G16&lt;16,"Nein","Ja")</f>
        <v>Ja</v>
      </c>
      <c r="J16" s="29">
        <f aca="true" t="shared" si="4" ref="J16:J61">148+C16</f>
        <v>191</v>
      </c>
      <c r="K16" s="23" t="str">
        <f aca="true" t="shared" si="5" ref="K16:K77">IF(F16&gt;J16,"Nein","Ja")</f>
        <v>Ja</v>
      </c>
    </row>
    <row r="17" spans="1:11" ht="14.25">
      <c r="A17" s="12" t="s">
        <v>51</v>
      </c>
      <c r="B17" s="13" t="s">
        <v>56</v>
      </c>
      <c r="C17" s="14">
        <v>40.6</v>
      </c>
      <c r="D17" s="24">
        <v>40</v>
      </c>
      <c r="E17" s="21">
        <v>34</v>
      </c>
      <c r="F17" s="26">
        <f t="shared" si="0"/>
        <v>93</v>
      </c>
      <c r="G17" s="27">
        <f t="shared" si="1"/>
        <v>18.4</v>
      </c>
      <c r="H17" s="23">
        <f t="shared" si="2"/>
        <v>21.6</v>
      </c>
      <c r="I17" s="23" t="str">
        <f t="shared" si="3"/>
        <v>Ja</v>
      </c>
      <c r="J17" s="29">
        <f t="shared" si="4"/>
        <v>188.6</v>
      </c>
      <c r="K17" s="23" t="str">
        <f t="shared" si="5"/>
        <v>Ja</v>
      </c>
    </row>
    <row r="18" spans="1:11" ht="14.25">
      <c r="A18" s="12" t="s">
        <v>51</v>
      </c>
      <c r="B18" s="13" t="s">
        <v>57</v>
      </c>
      <c r="C18" s="14">
        <v>49.5</v>
      </c>
      <c r="D18" s="24">
        <v>40</v>
      </c>
      <c r="E18" s="21">
        <v>34</v>
      </c>
      <c r="F18" s="26">
        <f t="shared" si="0"/>
        <v>93</v>
      </c>
      <c r="G18" s="27">
        <f t="shared" si="1"/>
        <v>9.5</v>
      </c>
      <c r="H18" s="23">
        <f t="shared" si="2"/>
        <v>30.5</v>
      </c>
      <c r="I18" s="23" t="str">
        <f t="shared" si="3"/>
        <v>Nein</v>
      </c>
      <c r="J18" s="29">
        <f t="shared" si="4"/>
        <v>197.5</v>
      </c>
      <c r="K18" s="23" t="str">
        <f t="shared" si="5"/>
        <v>Ja</v>
      </c>
    </row>
    <row r="19" spans="1:11" s="20" customFormat="1" ht="14.25">
      <c r="A19" s="12" t="s">
        <v>51</v>
      </c>
      <c r="B19" s="13" t="s">
        <v>58</v>
      </c>
      <c r="C19" s="14">
        <v>42</v>
      </c>
      <c r="D19" s="24">
        <v>40</v>
      </c>
      <c r="E19" s="21">
        <v>34</v>
      </c>
      <c r="F19" s="26">
        <f t="shared" si="0"/>
        <v>93</v>
      </c>
      <c r="G19" s="27">
        <f t="shared" si="1"/>
        <v>17</v>
      </c>
      <c r="H19" s="23">
        <f t="shared" si="2"/>
        <v>23</v>
      </c>
      <c r="I19" s="23" t="str">
        <f t="shared" si="3"/>
        <v>Ja</v>
      </c>
      <c r="J19" s="29">
        <f t="shared" si="4"/>
        <v>190</v>
      </c>
      <c r="K19" s="23" t="str">
        <f t="shared" si="5"/>
        <v>Ja</v>
      </c>
    </row>
    <row r="20" spans="1:11" ht="14.25">
      <c r="A20" s="12" t="s">
        <v>51</v>
      </c>
      <c r="B20" s="13" t="s">
        <v>8</v>
      </c>
      <c r="C20" s="14">
        <v>38.8</v>
      </c>
      <c r="D20" s="24">
        <v>40</v>
      </c>
      <c r="E20" s="21">
        <v>34</v>
      </c>
      <c r="F20" s="26">
        <f t="shared" si="0"/>
        <v>93</v>
      </c>
      <c r="G20" s="27">
        <f t="shared" si="1"/>
        <v>20.200000000000003</v>
      </c>
      <c r="H20" s="23">
        <f t="shared" si="2"/>
        <v>19.799999999999997</v>
      </c>
      <c r="I20" s="23" t="str">
        <f t="shared" si="3"/>
        <v>Ja</v>
      </c>
      <c r="J20" s="29">
        <f t="shared" si="4"/>
        <v>186.8</v>
      </c>
      <c r="K20" s="23" t="str">
        <f t="shared" si="5"/>
        <v>Ja</v>
      </c>
    </row>
    <row r="21" spans="1:11" ht="14.25">
      <c r="A21" s="12" t="s">
        <v>51</v>
      </c>
      <c r="B21" s="13" t="s">
        <v>9</v>
      </c>
      <c r="C21" s="14">
        <v>38.8</v>
      </c>
      <c r="D21" s="24">
        <v>40</v>
      </c>
      <c r="E21" s="21">
        <v>34</v>
      </c>
      <c r="F21" s="26">
        <f t="shared" si="0"/>
        <v>93</v>
      </c>
      <c r="G21" s="27">
        <f t="shared" si="1"/>
        <v>20.200000000000003</v>
      </c>
      <c r="H21" s="23">
        <f t="shared" si="2"/>
        <v>19.799999999999997</v>
      </c>
      <c r="I21" s="23" t="str">
        <f t="shared" si="3"/>
        <v>Ja</v>
      </c>
      <c r="J21" s="29">
        <f t="shared" si="4"/>
        <v>186.8</v>
      </c>
      <c r="K21" s="23" t="str">
        <f t="shared" si="5"/>
        <v>Ja</v>
      </c>
    </row>
    <row r="22" spans="1:11" ht="14.25">
      <c r="A22" s="12" t="s">
        <v>51</v>
      </c>
      <c r="B22" s="13" t="s">
        <v>59</v>
      </c>
      <c r="C22" s="14">
        <v>35</v>
      </c>
      <c r="D22" s="24">
        <v>40</v>
      </c>
      <c r="E22" s="21">
        <v>34</v>
      </c>
      <c r="F22" s="26">
        <f t="shared" si="0"/>
        <v>93</v>
      </c>
      <c r="G22" s="27">
        <f t="shared" si="1"/>
        <v>24</v>
      </c>
      <c r="H22" s="23">
        <f aca="true" t="shared" si="6" ref="H22:H77">D22-G22</f>
        <v>16</v>
      </c>
      <c r="I22" s="23" t="str">
        <f t="shared" si="3"/>
        <v>Ja</v>
      </c>
      <c r="J22" s="29">
        <f t="shared" si="4"/>
        <v>183</v>
      </c>
      <c r="K22" s="23" t="str">
        <f t="shared" si="5"/>
        <v>Ja</v>
      </c>
    </row>
    <row r="23" spans="1:11" ht="14.25">
      <c r="A23" s="12" t="s">
        <v>51</v>
      </c>
      <c r="B23" s="15" t="s">
        <v>60</v>
      </c>
      <c r="C23" s="14">
        <v>38.8</v>
      </c>
      <c r="D23" s="24">
        <v>40</v>
      </c>
      <c r="E23" s="21">
        <v>34</v>
      </c>
      <c r="F23" s="26">
        <f t="shared" si="0"/>
        <v>93</v>
      </c>
      <c r="G23" s="27">
        <f t="shared" si="1"/>
        <v>20.200000000000003</v>
      </c>
      <c r="H23" s="23">
        <f t="shared" si="6"/>
        <v>19.799999999999997</v>
      </c>
      <c r="I23" s="23" t="str">
        <f t="shared" si="3"/>
        <v>Ja</v>
      </c>
      <c r="J23" s="29">
        <f t="shared" si="4"/>
        <v>186.8</v>
      </c>
      <c r="K23" s="23" t="str">
        <f t="shared" si="5"/>
        <v>Ja</v>
      </c>
    </row>
    <row r="24" spans="1:11" ht="14.25">
      <c r="A24" s="12" t="s">
        <v>51</v>
      </c>
      <c r="B24" s="13" t="s">
        <v>61</v>
      </c>
      <c r="C24" s="14">
        <v>40</v>
      </c>
      <c r="D24" s="24">
        <v>40</v>
      </c>
      <c r="E24" s="21">
        <v>34</v>
      </c>
      <c r="F24" s="26">
        <f t="shared" si="0"/>
        <v>93</v>
      </c>
      <c r="G24" s="27">
        <f t="shared" si="1"/>
        <v>19</v>
      </c>
      <c r="H24" s="23">
        <f t="shared" si="6"/>
        <v>21</v>
      </c>
      <c r="I24" s="23" t="str">
        <f t="shared" si="3"/>
        <v>Ja</v>
      </c>
      <c r="J24" s="29">
        <f t="shared" si="4"/>
        <v>188</v>
      </c>
      <c r="K24" s="23" t="str">
        <f t="shared" si="5"/>
        <v>Ja</v>
      </c>
    </row>
    <row r="25" spans="1:11" ht="14.25">
      <c r="A25" s="12" t="s">
        <v>51</v>
      </c>
      <c r="B25" s="13" t="s">
        <v>62</v>
      </c>
      <c r="C25" s="14">
        <v>40</v>
      </c>
      <c r="D25" s="24">
        <v>40</v>
      </c>
      <c r="E25" s="21">
        <v>34</v>
      </c>
      <c r="F25" s="26">
        <f t="shared" si="0"/>
        <v>93</v>
      </c>
      <c r="G25" s="27">
        <f t="shared" si="1"/>
        <v>19</v>
      </c>
      <c r="H25" s="23">
        <f t="shared" si="6"/>
        <v>21</v>
      </c>
      <c r="I25" s="23" t="str">
        <f t="shared" si="3"/>
        <v>Ja</v>
      </c>
      <c r="J25" s="29">
        <f t="shared" si="4"/>
        <v>188</v>
      </c>
      <c r="K25" s="23" t="str">
        <f t="shared" si="5"/>
        <v>Ja</v>
      </c>
    </row>
    <row r="26" spans="1:11" ht="14.25">
      <c r="A26" s="12" t="s">
        <v>51</v>
      </c>
      <c r="B26" s="13" t="s">
        <v>5</v>
      </c>
      <c r="C26" s="14">
        <v>35</v>
      </c>
      <c r="D26" s="24">
        <v>40</v>
      </c>
      <c r="E26" s="21">
        <v>34</v>
      </c>
      <c r="F26" s="26">
        <f t="shared" si="0"/>
        <v>93</v>
      </c>
      <c r="G26" s="27">
        <f t="shared" si="1"/>
        <v>24</v>
      </c>
      <c r="H26" s="23">
        <f t="shared" si="6"/>
        <v>16</v>
      </c>
      <c r="I26" s="23" t="str">
        <f t="shared" si="3"/>
        <v>Ja</v>
      </c>
      <c r="J26" s="29">
        <f t="shared" si="4"/>
        <v>183</v>
      </c>
      <c r="K26" s="23" t="str">
        <f t="shared" si="5"/>
        <v>Ja</v>
      </c>
    </row>
    <row r="27" spans="1:11" ht="14.25">
      <c r="A27" s="12" t="s">
        <v>51</v>
      </c>
      <c r="B27" s="13" t="s">
        <v>2</v>
      </c>
      <c r="C27" s="14">
        <v>35</v>
      </c>
      <c r="D27" s="24">
        <v>40</v>
      </c>
      <c r="E27" s="21">
        <v>34</v>
      </c>
      <c r="F27" s="26">
        <f t="shared" si="0"/>
        <v>93</v>
      </c>
      <c r="G27" s="27">
        <f t="shared" si="1"/>
        <v>24</v>
      </c>
      <c r="H27" s="23">
        <f t="shared" si="6"/>
        <v>16</v>
      </c>
      <c r="I27" s="23" t="str">
        <f t="shared" si="3"/>
        <v>Ja</v>
      </c>
      <c r="J27" s="29">
        <f t="shared" si="4"/>
        <v>183</v>
      </c>
      <c r="K27" s="23" t="str">
        <f t="shared" si="5"/>
        <v>Ja</v>
      </c>
    </row>
    <row r="28" spans="1:11" ht="14.25">
      <c r="A28" s="12" t="s">
        <v>51</v>
      </c>
      <c r="B28" s="13" t="s">
        <v>12</v>
      </c>
      <c r="C28" s="14">
        <v>35.5</v>
      </c>
      <c r="D28" s="24">
        <v>40</v>
      </c>
      <c r="E28" s="21">
        <v>34</v>
      </c>
      <c r="F28" s="26">
        <f t="shared" si="0"/>
        <v>93</v>
      </c>
      <c r="G28" s="27">
        <f t="shared" si="1"/>
        <v>23.5</v>
      </c>
      <c r="H28" s="23">
        <f t="shared" si="6"/>
        <v>16.5</v>
      </c>
      <c r="I28" s="23" t="str">
        <f t="shared" si="3"/>
        <v>Ja</v>
      </c>
      <c r="J28" s="29">
        <f t="shared" si="4"/>
        <v>183.5</v>
      </c>
      <c r="K28" s="23" t="str">
        <f t="shared" si="5"/>
        <v>Ja</v>
      </c>
    </row>
    <row r="29" spans="1:11" ht="14.25">
      <c r="A29" s="12" t="s">
        <v>51</v>
      </c>
      <c r="B29" s="13" t="s">
        <v>3</v>
      </c>
      <c r="C29" s="14">
        <v>35.5</v>
      </c>
      <c r="D29" s="24">
        <v>40</v>
      </c>
      <c r="E29" s="21">
        <v>34</v>
      </c>
      <c r="F29" s="26">
        <f t="shared" si="0"/>
        <v>93</v>
      </c>
      <c r="G29" s="27">
        <f t="shared" si="1"/>
        <v>23.5</v>
      </c>
      <c r="H29" s="23">
        <f t="shared" si="6"/>
        <v>16.5</v>
      </c>
      <c r="I29" s="23" t="str">
        <f t="shared" si="3"/>
        <v>Ja</v>
      </c>
      <c r="J29" s="29">
        <f t="shared" si="4"/>
        <v>183.5</v>
      </c>
      <c r="K29" s="23" t="str">
        <f t="shared" si="5"/>
        <v>Ja</v>
      </c>
    </row>
    <row r="30" spans="1:11" ht="14.25">
      <c r="A30" s="12" t="s">
        <v>51</v>
      </c>
      <c r="B30" s="13" t="s">
        <v>10</v>
      </c>
      <c r="C30" s="14">
        <v>43.5</v>
      </c>
      <c r="D30" s="24">
        <v>40</v>
      </c>
      <c r="E30" s="21">
        <v>34</v>
      </c>
      <c r="F30" s="26">
        <f t="shared" si="0"/>
        <v>93</v>
      </c>
      <c r="G30" s="27">
        <f t="shared" si="1"/>
        <v>15.5</v>
      </c>
      <c r="H30" s="23">
        <f t="shared" si="6"/>
        <v>24.5</v>
      </c>
      <c r="I30" s="23" t="str">
        <f t="shared" si="3"/>
        <v>Nein</v>
      </c>
      <c r="J30" s="29">
        <f t="shared" si="4"/>
        <v>191.5</v>
      </c>
      <c r="K30" s="23" t="str">
        <f t="shared" si="5"/>
        <v>Ja</v>
      </c>
    </row>
    <row r="31" spans="1:11" ht="14.25">
      <c r="A31" s="12" t="s">
        <v>51</v>
      </c>
      <c r="B31" s="13" t="s">
        <v>11</v>
      </c>
      <c r="C31" s="14">
        <v>43.5</v>
      </c>
      <c r="D31" s="24">
        <v>40</v>
      </c>
      <c r="E31" s="21">
        <v>34</v>
      </c>
      <c r="F31" s="26">
        <f t="shared" si="0"/>
        <v>93</v>
      </c>
      <c r="G31" s="27">
        <f t="shared" si="1"/>
        <v>15.5</v>
      </c>
      <c r="H31" s="23">
        <f t="shared" si="6"/>
        <v>24.5</v>
      </c>
      <c r="I31" s="23" t="str">
        <f t="shared" si="3"/>
        <v>Nein</v>
      </c>
      <c r="J31" s="29">
        <f t="shared" si="4"/>
        <v>191.5</v>
      </c>
      <c r="K31" s="23" t="str">
        <f t="shared" si="5"/>
        <v>Ja</v>
      </c>
    </row>
    <row r="32" spans="1:11" ht="14.25">
      <c r="A32" s="12" t="s">
        <v>51</v>
      </c>
      <c r="B32" s="15" t="s">
        <v>63</v>
      </c>
      <c r="C32" s="14">
        <v>47</v>
      </c>
      <c r="D32" s="24">
        <v>40</v>
      </c>
      <c r="E32" s="21">
        <v>34</v>
      </c>
      <c r="F32" s="26">
        <f t="shared" si="0"/>
        <v>93</v>
      </c>
      <c r="G32" s="27">
        <f t="shared" si="1"/>
        <v>12</v>
      </c>
      <c r="H32" s="23">
        <f t="shared" si="6"/>
        <v>28</v>
      </c>
      <c r="I32" s="23" t="str">
        <f t="shared" si="3"/>
        <v>Nein</v>
      </c>
      <c r="J32" s="29">
        <f t="shared" si="4"/>
        <v>195</v>
      </c>
      <c r="K32" s="23" t="str">
        <f t="shared" si="5"/>
        <v>Ja</v>
      </c>
    </row>
    <row r="33" spans="1:11" ht="14.25">
      <c r="A33" s="12" t="s">
        <v>51</v>
      </c>
      <c r="B33" s="15" t="s">
        <v>64</v>
      </c>
      <c r="C33" s="14">
        <v>47</v>
      </c>
      <c r="D33" s="24">
        <v>40</v>
      </c>
      <c r="E33" s="21">
        <v>34</v>
      </c>
      <c r="F33" s="26">
        <f t="shared" si="0"/>
        <v>93</v>
      </c>
      <c r="G33" s="27">
        <f t="shared" si="1"/>
        <v>12</v>
      </c>
      <c r="H33" s="23">
        <f t="shared" si="6"/>
        <v>28</v>
      </c>
      <c r="I33" s="23" t="str">
        <f t="shared" si="3"/>
        <v>Nein</v>
      </c>
      <c r="J33" s="29">
        <f t="shared" si="4"/>
        <v>195</v>
      </c>
      <c r="K33" s="23" t="str">
        <f t="shared" si="5"/>
        <v>Ja</v>
      </c>
    </row>
    <row r="34" spans="1:11" ht="14.25">
      <c r="A34" s="12" t="s">
        <v>51</v>
      </c>
      <c r="B34" s="15" t="s">
        <v>65</v>
      </c>
      <c r="C34" s="14">
        <v>46</v>
      </c>
      <c r="D34" s="24">
        <v>40</v>
      </c>
      <c r="E34" s="21">
        <v>34</v>
      </c>
      <c r="F34" s="26">
        <f t="shared" si="0"/>
        <v>93</v>
      </c>
      <c r="G34" s="27">
        <f t="shared" si="1"/>
        <v>13</v>
      </c>
      <c r="H34" s="23">
        <f t="shared" si="6"/>
        <v>27</v>
      </c>
      <c r="I34" s="23" t="str">
        <f t="shared" si="3"/>
        <v>Nein</v>
      </c>
      <c r="J34" s="29">
        <f t="shared" si="4"/>
        <v>194</v>
      </c>
      <c r="K34" s="23" t="str">
        <f t="shared" si="5"/>
        <v>Ja</v>
      </c>
    </row>
    <row r="35" spans="1:11" ht="14.25">
      <c r="A35" s="12" t="s">
        <v>51</v>
      </c>
      <c r="B35" s="15" t="s">
        <v>66</v>
      </c>
      <c r="C35" s="14">
        <v>45</v>
      </c>
      <c r="D35" s="24">
        <v>40</v>
      </c>
      <c r="E35" s="21">
        <v>34</v>
      </c>
      <c r="F35" s="26">
        <f t="shared" si="0"/>
        <v>93</v>
      </c>
      <c r="G35" s="27">
        <f t="shared" si="1"/>
        <v>14</v>
      </c>
      <c r="H35" s="23">
        <f t="shared" si="6"/>
        <v>26</v>
      </c>
      <c r="I35" s="23" t="str">
        <f t="shared" si="3"/>
        <v>Nein</v>
      </c>
      <c r="J35" s="29">
        <f t="shared" si="4"/>
        <v>193</v>
      </c>
      <c r="K35" s="23" t="str">
        <f t="shared" si="5"/>
        <v>Ja</v>
      </c>
    </row>
    <row r="36" spans="1:11" ht="15" customHeight="1">
      <c r="A36" s="12" t="s">
        <v>51</v>
      </c>
      <c r="B36" s="15" t="s">
        <v>67</v>
      </c>
      <c r="C36" s="14">
        <v>45</v>
      </c>
      <c r="D36" s="25">
        <v>58.5</v>
      </c>
      <c r="E36" s="21">
        <v>34</v>
      </c>
      <c r="F36" s="26">
        <f t="shared" si="0"/>
        <v>93</v>
      </c>
      <c r="G36" s="27">
        <f t="shared" si="1"/>
        <v>14</v>
      </c>
      <c r="H36" s="23">
        <f t="shared" si="6"/>
        <v>44.5</v>
      </c>
      <c r="I36" s="23" t="str">
        <f t="shared" si="3"/>
        <v>Nein</v>
      </c>
      <c r="J36" s="29">
        <f t="shared" si="4"/>
        <v>193</v>
      </c>
      <c r="K36" s="23" t="str">
        <f t="shared" si="5"/>
        <v>Ja</v>
      </c>
    </row>
    <row r="37" spans="1:11" ht="14.25">
      <c r="A37" s="12" t="s">
        <v>51</v>
      </c>
      <c r="B37" s="15" t="s">
        <v>13</v>
      </c>
      <c r="C37" s="14">
        <v>45</v>
      </c>
      <c r="D37" s="25">
        <v>58.5</v>
      </c>
      <c r="E37" s="21">
        <v>34</v>
      </c>
      <c r="F37" s="26">
        <f t="shared" si="0"/>
        <v>93</v>
      </c>
      <c r="G37" s="27">
        <f t="shared" si="1"/>
        <v>14</v>
      </c>
      <c r="H37" s="23">
        <f t="shared" si="6"/>
        <v>44.5</v>
      </c>
      <c r="I37" s="23" t="str">
        <f t="shared" si="3"/>
        <v>Nein</v>
      </c>
      <c r="J37" s="29">
        <f t="shared" si="4"/>
        <v>193</v>
      </c>
      <c r="K37" s="23" t="str">
        <f t="shared" si="5"/>
        <v>Ja</v>
      </c>
    </row>
    <row r="38" spans="1:11" ht="14.25">
      <c r="A38" s="12" t="s">
        <v>51</v>
      </c>
      <c r="B38" s="15" t="s">
        <v>68</v>
      </c>
      <c r="C38" s="14">
        <v>37.1</v>
      </c>
      <c r="D38" s="25">
        <v>60</v>
      </c>
      <c r="E38" s="21">
        <v>34</v>
      </c>
      <c r="F38" s="26">
        <f t="shared" si="0"/>
        <v>93</v>
      </c>
      <c r="G38" s="27">
        <f t="shared" si="1"/>
        <v>21.9</v>
      </c>
      <c r="H38" s="23">
        <f t="shared" si="6"/>
        <v>38.1</v>
      </c>
      <c r="I38" s="23" t="str">
        <f t="shared" si="3"/>
        <v>Ja</v>
      </c>
      <c r="J38" s="29">
        <f t="shared" si="4"/>
        <v>185.1</v>
      </c>
      <c r="K38" s="23" t="str">
        <f t="shared" si="5"/>
        <v>Ja</v>
      </c>
    </row>
    <row r="39" spans="1:11" ht="14.25">
      <c r="A39" s="12" t="s">
        <v>51</v>
      </c>
      <c r="B39" s="13" t="s">
        <v>6</v>
      </c>
      <c r="C39" s="14">
        <v>45</v>
      </c>
      <c r="D39" s="24">
        <v>66</v>
      </c>
      <c r="E39" s="21">
        <v>34</v>
      </c>
      <c r="F39" s="26">
        <f t="shared" si="0"/>
        <v>93</v>
      </c>
      <c r="G39" s="27">
        <f t="shared" si="1"/>
        <v>14</v>
      </c>
      <c r="H39" s="23">
        <f t="shared" si="6"/>
        <v>52</v>
      </c>
      <c r="I39" s="23" t="str">
        <f t="shared" si="3"/>
        <v>Nein</v>
      </c>
      <c r="J39" s="29">
        <f t="shared" si="4"/>
        <v>193</v>
      </c>
      <c r="K39" s="23" t="str">
        <f t="shared" si="5"/>
        <v>Ja</v>
      </c>
    </row>
    <row r="40" spans="1:11" ht="14.25">
      <c r="A40" s="12" t="s">
        <v>51</v>
      </c>
      <c r="B40" s="13" t="s">
        <v>7</v>
      </c>
      <c r="C40" s="14">
        <v>45</v>
      </c>
      <c r="D40" s="24">
        <v>66</v>
      </c>
      <c r="E40" s="21">
        <v>34</v>
      </c>
      <c r="F40" s="26">
        <f t="shared" si="0"/>
        <v>93</v>
      </c>
      <c r="G40" s="27">
        <f t="shared" si="1"/>
        <v>14</v>
      </c>
      <c r="H40" s="23">
        <f t="shared" si="6"/>
        <v>52</v>
      </c>
      <c r="I40" s="23" t="str">
        <f t="shared" si="3"/>
        <v>Nein</v>
      </c>
      <c r="J40" s="29">
        <f t="shared" si="4"/>
        <v>193</v>
      </c>
      <c r="K40" s="23" t="str">
        <f t="shared" si="5"/>
        <v>Ja</v>
      </c>
    </row>
    <row r="41" spans="1:11" ht="14.25">
      <c r="A41" s="12" t="s">
        <v>51</v>
      </c>
      <c r="B41" s="15" t="s">
        <v>69</v>
      </c>
      <c r="C41" s="14">
        <v>45</v>
      </c>
      <c r="D41" s="24">
        <v>66</v>
      </c>
      <c r="E41" s="21">
        <v>34</v>
      </c>
      <c r="F41" s="26">
        <f t="shared" si="0"/>
        <v>93</v>
      </c>
      <c r="G41" s="27">
        <f t="shared" si="1"/>
        <v>14</v>
      </c>
      <c r="H41" s="23">
        <f t="shared" si="6"/>
        <v>52</v>
      </c>
      <c r="I41" s="23" t="str">
        <f t="shared" si="3"/>
        <v>Nein</v>
      </c>
      <c r="J41" s="29">
        <f t="shared" si="4"/>
        <v>193</v>
      </c>
      <c r="K41" s="23" t="str">
        <f t="shared" si="5"/>
        <v>Ja</v>
      </c>
    </row>
    <row r="42" spans="1:11" ht="14.25">
      <c r="A42" s="9" t="s">
        <v>52</v>
      </c>
      <c r="B42" s="10" t="s">
        <v>70</v>
      </c>
      <c r="C42" s="11">
        <f>6+33-33</f>
        <v>6</v>
      </c>
      <c r="D42" s="25">
        <v>60</v>
      </c>
      <c r="E42" s="21">
        <v>35</v>
      </c>
      <c r="F42" s="26">
        <f t="shared" si="0"/>
        <v>93</v>
      </c>
      <c r="G42" s="27">
        <f t="shared" si="1"/>
        <v>52</v>
      </c>
      <c r="H42" s="23">
        <f t="shared" si="6"/>
        <v>8</v>
      </c>
      <c r="I42" s="23" t="str">
        <f>IF(G42&lt;47,"Nein","Ja")</f>
        <v>Ja</v>
      </c>
      <c r="J42" s="29">
        <f t="shared" si="4"/>
        <v>154</v>
      </c>
      <c r="K42" s="23" t="str">
        <f t="shared" si="5"/>
        <v>Ja</v>
      </c>
    </row>
    <row r="43" spans="1:11" ht="14.25">
      <c r="A43" s="9" t="s">
        <v>52</v>
      </c>
      <c r="B43" s="10" t="s">
        <v>71</v>
      </c>
      <c r="C43" s="11">
        <f>4</f>
        <v>4</v>
      </c>
      <c r="D43" s="25">
        <v>60</v>
      </c>
      <c r="E43" s="21">
        <v>35</v>
      </c>
      <c r="F43" s="26">
        <f t="shared" si="0"/>
        <v>93</v>
      </c>
      <c r="G43" s="27">
        <f t="shared" si="1"/>
        <v>54</v>
      </c>
      <c r="H43" s="23">
        <f t="shared" si="6"/>
        <v>6</v>
      </c>
      <c r="I43" s="23" t="str">
        <f aca="true" t="shared" si="7" ref="I43:I77">IF(G43&lt;47,"Nein","Ja")</f>
        <v>Ja</v>
      </c>
      <c r="J43" s="29">
        <f t="shared" si="4"/>
        <v>152</v>
      </c>
      <c r="K43" s="23" t="str">
        <f t="shared" si="5"/>
        <v>Ja</v>
      </c>
    </row>
    <row r="44" spans="1:11" ht="14.25">
      <c r="A44" s="9" t="s">
        <v>52</v>
      </c>
      <c r="B44" s="10" t="s">
        <v>72</v>
      </c>
      <c r="C44" s="11">
        <f>9</f>
        <v>9</v>
      </c>
      <c r="D44" s="25">
        <v>60</v>
      </c>
      <c r="E44" s="21">
        <v>35</v>
      </c>
      <c r="F44" s="26">
        <f t="shared" si="0"/>
        <v>93</v>
      </c>
      <c r="G44" s="27">
        <f t="shared" si="1"/>
        <v>49</v>
      </c>
      <c r="H44" s="23">
        <f t="shared" si="6"/>
        <v>11</v>
      </c>
      <c r="I44" s="23" t="str">
        <f t="shared" si="7"/>
        <v>Ja</v>
      </c>
      <c r="J44" s="29">
        <f t="shared" si="4"/>
        <v>157</v>
      </c>
      <c r="K44" s="23" t="str">
        <f t="shared" si="5"/>
        <v>Ja</v>
      </c>
    </row>
    <row r="45" spans="1:11" ht="14.25">
      <c r="A45" s="9" t="s">
        <v>52</v>
      </c>
      <c r="B45" s="10" t="s">
        <v>73</v>
      </c>
      <c r="C45" s="11">
        <f>6</f>
        <v>6</v>
      </c>
      <c r="D45" s="25">
        <v>60</v>
      </c>
      <c r="E45" s="21">
        <v>35</v>
      </c>
      <c r="F45" s="26">
        <f t="shared" si="0"/>
        <v>93</v>
      </c>
      <c r="G45" s="27">
        <f t="shared" si="1"/>
        <v>52</v>
      </c>
      <c r="H45" s="23">
        <f t="shared" si="6"/>
        <v>8</v>
      </c>
      <c r="I45" s="23" t="str">
        <f t="shared" si="7"/>
        <v>Ja</v>
      </c>
      <c r="J45" s="29">
        <f t="shared" si="4"/>
        <v>154</v>
      </c>
      <c r="K45" s="23" t="str">
        <f t="shared" si="5"/>
        <v>Ja</v>
      </c>
    </row>
    <row r="46" spans="1:11" ht="14.25">
      <c r="A46" s="9" t="s">
        <v>52</v>
      </c>
      <c r="B46" s="10" t="s">
        <v>74</v>
      </c>
      <c r="C46" s="11">
        <f>3</f>
        <v>3</v>
      </c>
      <c r="D46" s="25">
        <v>60</v>
      </c>
      <c r="E46" s="21">
        <v>35</v>
      </c>
      <c r="F46" s="26">
        <f t="shared" si="0"/>
        <v>93</v>
      </c>
      <c r="G46" s="27">
        <f t="shared" si="1"/>
        <v>55</v>
      </c>
      <c r="H46" s="23">
        <f t="shared" si="6"/>
        <v>5</v>
      </c>
      <c r="I46" s="23" t="str">
        <f t="shared" si="7"/>
        <v>Ja</v>
      </c>
      <c r="J46" s="29">
        <f t="shared" si="4"/>
        <v>151</v>
      </c>
      <c r="K46" s="23" t="str">
        <f t="shared" si="5"/>
        <v>Ja</v>
      </c>
    </row>
    <row r="47" spans="1:11" ht="14.25">
      <c r="A47" s="9" t="s">
        <v>52</v>
      </c>
      <c r="B47" s="10" t="s">
        <v>75</v>
      </c>
      <c r="C47" s="11">
        <f>6</f>
        <v>6</v>
      </c>
      <c r="D47" s="25">
        <v>60</v>
      </c>
      <c r="E47" s="21">
        <v>35</v>
      </c>
      <c r="F47" s="26">
        <f aca="true" t="shared" si="8" ref="F47:F77">Deckenhöhe-Abstand_Kochgerät_Haube-Höhe_Arbeitsplatte</f>
        <v>93</v>
      </c>
      <c r="G47" s="27">
        <f aca="true" t="shared" si="9" ref="G47:G77">F47-C47-E47</f>
        <v>52</v>
      </c>
      <c r="H47" s="23">
        <f t="shared" si="6"/>
        <v>8</v>
      </c>
      <c r="I47" s="23" t="str">
        <f t="shared" si="7"/>
        <v>Ja</v>
      </c>
      <c r="J47" s="29">
        <f t="shared" si="4"/>
        <v>154</v>
      </c>
      <c r="K47" s="23" t="str">
        <f t="shared" si="5"/>
        <v>Ja</v>
      </c>
    </row>
    <row r="48" spans="1:11" ht="14.25">
      <c r="A48" s="9" t="s">
        <v>52</v>
      </c>
      <c r="B48" s="10" t="s">
        <v>14</v>
      </c>
      <c r="C48" s="11">
        <f>6</f>
        <v>6</v>
      </c>
      <c r="D48" s="25">
        <v>60</v>
      </c>
      <c r="E48" s="21">
        <v>35</v>
      </c>
      <c r="F48" s="26">
        <f t="shared" si="8"/>
        <v>93</v>
      </c>
      <c r="G48" s="27">
        <f t="shared" si="9"/>
        <v>52</v>
      </c>
      <c r="H48" s="23">
        <f t="shared" si="6"/>
        <v>8</v>
      </c>
      <c r="I48" s="23" t="str">
        <f t="shared" si="7"/>
        <v>Ja</v>
      </c>
      <c r="J48" s="29">
        <f t="shared" si="4"/>
        <v>154</v>
      </c>
      <c r="K48" s="23" t="str">
        <f t="shared" si="5"/>
        <v>Ja</v>
      </c>
    </row>
    <row r="49" spans="1:11" ht="14.25">
      <c r="A49" s="9" t="s">
        <v>52</v>
      </c>
      <c r="B49" s="10" t="s">
        <v>15</v>
      </c>
      <c r="C49" s="11">
        <v>4</v>
      </c>
      <c r="D49" s="25">
        <v>60</v>
      </c>
      <c r="E49" s="21">
        <v>35</v>
      </c>
      <c r="F49" s="26">
        <f t="shared" si="8"/>
        <v>93</v>
      </c>
      <c r="G49" s="27">
        <f t="shared" si="9"/>
        <v>54</v>
      </c>
      <c r="H49" s="23">
        <f t="shared" si="6"/>
        <v>6</v>
      </c>
      <c r="I49" s="23" t="str">
        <f t="shared" si="7"/>
        <v>Ja</v>
      </c>
      <c r="J49" s="29">
        <f t="shared" si="4"/>
        <v>152</v>
      </c>
      <c r="K49" s="23" t="str">
        <f t="shared" si="5"/>
        <v>Ja</v>
      </c>
    </row>
    <row r="50" spans="1:11" ht="14.25">
      <c r="A50" s="9" t="s">
        <v>52</v>
      </c>
      <c r="B50" s="10" t="s">
        <v>16</v>
      </c>
      <c r="C50" s="11">
        <f>4</f>
        <v>4</v>
      </c>
      <c r="D50" s="25">
        <v>60</v>
      </c>
      <c r="E50" s="21">
        <v>35</v>
      </c>
      <c r="F50" s="26">
        <f t="shared" si="8"/>
        <v>93</v>
      </c>
      <c r="G50" s="27">
        <f t="shared" si="9"/>
        <v>54</v>
      </c>
      <c r="H50" s="23">
        <f t="shared" si="6"/>
        <v>6</v>
      </c>
      <c r="I50" s="23" t="str">
        <f t="shared" si="7"/>
        <v>Ja</v>
      </c>
      <c r="J50" s="29">
        <f t="shared" si="4"/>
        <v>152</v>
      </c>
      <c r="K50" s="23" t="str">
        <f t="shared" si="5"/>
        <v>Ja</v>
      </c>
    </row>
    <row r="51" spans="1:11" ht="14.25">
      <c r="A51" s="9" t="s">
        <v>52</v>
      </c>
      <c r="B51" s="10" t="s">
        <v>17</v>
      </c>
      <c r="C51" s="11">
        <f>6</f>
        <v>6</v>
      </c>
      <c r="D51" s="25">
        <v>60</v>
      </c>
      <c r="E51" s="21">
        <v>35</v>
      </c>
      <c r="F51" s="26">
        <f t="shared" si="8"/>
        <v>93</v>
      </c>
      <c r="G51" s="27">
        <f t="shared" si="9"/>
        <v>52</v>
      </c>
      <c r="H51" s="23">
        <f t="shared" si="6"/>
        <v>8</v>
      </c>
      <c r="I51" s="23" t="str">
        <f t="shared" si="7"/>
        <v>Ja</v>
      </c>
      <c r="J51" s="29">
        <f t="shared" si="4"/>
        <v>154</v>
      </c>
      <c r="K51" s="23" t="str">
        <f t="shared" si="5"/>
        <v>Ja</v>
      </c>
    </row>
    <row r="52" spans="1:11" ht="14.25">
      <c r="A52" s="9" t="s">
        <v>52</v>
      </c>
      <c r="B52" s="10" t="s">
        <v>18</v>
      </c>
      <c r="C52" s="11">
        <f>6</f>
        <v>6</v>
      </c>
      <c r="D52" s="25">
        <v>60</v>
      </c>
      <c r="E52" s="21">
        <v>35</v>
      </c>
      <c r="F52" s="26">
        <f t="shared" si="8"/>
        <v>93</v>
      </c>
      <c r="G52" s="27">
        <f t="shared" si="9"/>
        <v>52</v>
      </c>
      <c r="H52" s="23">
        <f t="shared" si="6"/>
        <v>8</v>
      </c>
      <c r="I52" s="23" t="str">
        <f t="shared" si="7"/>
        <v>Ja</v>
      </c>
      <c r="J52" s="29">
        <f t="shared" si="4"/>
        <v>154</v>
      </c>
      <c r="K52" s="23" t="str">
        <f t="shared" si="5"/>
        <v>Ja</v>
      </c>
    </row>
    <row r="53" spans="1:11" ht="14.25">
      <c r="A53" s="9" t="s">
        <v>52</v>
      </c>
      <c r="B53" s="10" t="s">
        <v>19</v>
      </c>
      <c r="C53" s="11">
        <f>8.3</f>
        <v>8.3</v>
      </c>
      <c r="D53" s="25">
        <v>60</v>
      </c>
      <c r="E53" s="21">
        <v>35</v>
      </c>
      <c r="F53" s="26">
        <f t="shared" si="8"/>
        <v>93</v>
      </c>
      <c r="G53" s="27">
        <f t="shared" si="9"/>
        <v>49.7</v>
      </c>
      <c r="H53" s="23">
        <f t="shared" si="6"/>
        <v>10.299999999999997</v>
      </c>
      <c r="I53" s="23" t="str">
        <f t="shared" si="7"/>
        <v>Ja</v>
      </c>
      <c r="J53" s="29">
        <f t="shared" si="4"/>
        <v>156.3</v>
      </c>
      <c r="K53" s="23" t="str">
        <f t="shared" si="5"/>
        <v>Ja</v>
      </c>
    </row>
    <row r="54" spans="1:11" ht="14.25">
      <c r="A54" s="9" t="s">
        <v>52</v>
      </c>
      <c r="B54" s="10" t="s">
        <v>20</v>
      </c>
      <c r="C54" s="11">
        <f>8.3</f>
        <v>8.3</v>
      </c>
      <c r="D54" s="25">
        <v>60</v>
      </c>
      <c r="E54" s="21">
        <v>35</v>
      </c>
      <c r="F54" s="26">
        <f t="shared" si="8"/>
        <v>93</v>
      </c>
      <c r="G54" s="27">
        <f t="shared" si="9"/>
        <v>49.7</v>
      </c>
      <c r="H54" s="23">
        <f t="shared" si="6"/>
        <v>10.299999999999997</v>
      </c>
      <c r="I54" s="23" t="str">
        <f t="shared" si="7"/>
        <v>Ja</v>
      </c>
      <c r="J54" s="29">
        <f t="shared" si="4"/>
        <v>156.3</v>
      </c>
      <c r="K54" s="23" t="str">
        <f t="shared" si="5"/>
        <v>Ja</v>
      </c>
    </row>
    <row r="55" spans="1:11" ht="14.25">
      <c r="A55" s="9" t="s">
        <v>52</v>
      </c>
      <c r="B55" s="10" t="s">
        <v>22</v>
      </c>
      <c r="C55" s="11">
        <f>4.6</f>
        <v>4.6</v>
      </c>
      <c r="D55" s="25">
        <v>60</v>
      </c>
      <c r="E55" s="21">
        <v>35</v>
      </c>
      <c r="F55" s="26">
        <f t="shared" si="8"/>
        <v>93</v>
      </c>
      <c r="G55" s="27">
        <f t="shared" si="9"/>
        <v>53.400000000000006</v>
      </c>
      <c r="H55" s="23">
        <f t="shared" si="6"/>
        <v>6.599999999999994</v>
      </c>
      <c r="I55" s="23" t="str">
        <f t="shared" si="7"/>
        <v>Ja</v>
      </c>
      <c r="J55" s="29">
        <f t="shared" si="4"/>
        <v>152.6</v>
      </c>
      <c r="K55" s="23" t="str">
        <f t="shared" si="5"/>
        <v>Ja</v>
      </c>
    </row>
    <row r="56" spans="1:11" ht="14.25">
      <c r="A56" s="9" t="s">
        <v>52</v>
      </c>
      <c r="B56" s="10" t="s">
        <v>23</v>
      </c>
      <c r="C56" s="11">
        <f>4.6</f>
        <v>4.6</v>
      </c>
      <c r="D56" s="25">
        <v>60</v>
      </c>
      <c r="E56" s="21">
        <v>35</v>
      </c>
      <c r="F56" s="26">
        <f t="shared" si="8"/>
        <v>93</v>
      </c>
      <c r="G56" s="27">
        <f t="shared" si="9"/>
        <v>53.400000000000006</v>
      </c>
      <c r="H56" s="23">
        <f t="shared" si="6"/>
        <v>6.599999999999994</v>
      </c>
      <c r="I56" s="23" t="str">
        <f t="shared" si="7"/>
        <v>Ja</v>
      </c>
      <c r="J56" s="29">
        <f t="shared" si="4"/>
        <v>152.6</v>
      </c>
      <c r="K56" s="23" t="str">
        <f t="shared" si="5"/>
        <v>Ja</v>
      </c>
    </row>
    <row r="57" spans="1:11" ht="14.25">
      <c r="A57" s="9" t="s">
        <v>52</v>
      </c>
      <c r="B57" s="10" t="s">
        <v>24</v>
      </c>
      <c r="C57" s="11">
        <f>4.6</f>
        <v>4.6</v>
      </c>
      <c r="D57" s="25">
        <v>60</v>
      </c>
      <c r="E57" s="21">
        <v>35</v>
      </c>
      <c r="F57" s="26">
        <f t="shared" si="8"/>
        <v>93</v>
      </c>
      <c r="G57" s="27">
        <f t="shared" si="9"/>
        <v>53.400000000000006</v>
      </c>
      <c r="H57" s="23">
        <f t="shared" si="6"/>
        <v>6.599999999999994</v>
      </c>
      <c r="I57" s="23" t="str">
        <f t="shared" si="7"/>
        <v>Ja</v>
      </c>
      <c r="J57" s="29">
        <f t="shared" si="4"/>
        <v>152.6</v>
      </c>
      <c r="K57" s="23" t="str">
        <f t="shared" si="5"/>
        <v>Ja</v>
      </c>
    </row>
    <row r="58" spans="1:11" ht="14.25">
      <c r="A58" s="9" t="s">
        <v>52</v>
      </c>
      <c r="B58" s="10" t="s">
        <v>25</v>
      </c>
      <c r="C58" s="11">
        <f>4.6</f>
        <v>4.6</v>
      </c>
      <c r="D58" s="25">
        <v>60</v>
      </c>
      <c r="E58" s="21">
        <v>35</v>
      </c>
      <c r="F58" s="26">
        <f t="shared" si="8"/>
        <v>93</v>
      </c>
      <c r="G58" s="27">
        <f t="shared" si="9"/>
        <v>53.400000000000006</v>
      </c>
      <c r="H58" s="23">
        <f t="shared" si="6"/>
        <v>6.599999999999994</v>
      </c>
      <c r="I58" s="23" t="str">
        <f t="shared" si="7"/>
        <v>Ja</v>
      </c>
      <c r="J58" s="29">
        <f t="shared" si="4"/>
        <v>152.6</v>
      </c>
      <c r="K58" s="23" t="str">
        <f t="shared" si="5"/>
        <v>Ja</v>
      </c>
    </row>
    <row r="59" spans="1:11" ht="15" customHeight="1">
      <c r="A59" s="9" t="s">
        <v>52</v>
      </c>
      <c r="B59" s="10" t="s">
        <v>26</v>
      </c>
      <c r="C59" s="11">
        <f>6.6</f>
        <v>6.6</v>
      </c>
      <c r="D59" s="25">
        <v>60</v>
      </c>
      <c r="E59" s="21">
        <v>35</v>
      </c>
      <c r="F59" s="26">
        <f t="shared" si="8"/>
        <v>93</v>
      </c>
      <c r="G59" s="27">
        <f t="shared" si="9"/>
        <v>51.400000000000006</v>
      </c>
      <c r="H59" s="23">
        <f t="shared" si="6"/>
        <v>8.599999999999994</v>
      </c>
      <c r="I59" s="23" t="str">
        <f t="shared" si="7"/>
        <v>Ja</v>
      </c>
      <c r="J59" s="29">
        <f t="shared" si="4"/>
        <v>154.6</v>
      </c>
      <c r="K59" s="23" t="str">
        <f t="shared" si="5"/>
        <v>Ja</v>
      </c>
    </row>
    <row r="60" spans="1:11" ht="14.25">
      <c r="A60" s="9" t="s">
        <v>52</v>
      </c>
      <c r="B60" s="10" t="s">
        <v>27</v>
      </c>
      <c r="C60" s="11">
        <f>6.6</f>
        <v>6.6</v>
      </c>
      <c r="D60" s="25">
        <v>60</v>
      </c>
      <c r="E60" s="21">
        <v>35</v>
      </c>
      <c r="F60" s="26">
        <f t="shared" si="8"/>
        <v>93</v>
      </c>
      <c r="G60" s="27">
        <f t="shared" si="9"/>
        <v>51.400000000000006</v>
      </c>
      <c r="H60" s="23">
        <f t="shared" si="6"/>
        <v>8.599999999999994</v>
      </c>
      <c r="I60" s="23" t="str">
        <f t="shared" si="7"/>
        <v>Ja</v>
      </c>
      <c r="J60" s="29">
        <f t="shared" si="4"/>
        <v>154.6</v>
      </c>
      <c r="K60" s="23" t="str">
        <f t="shared" si="5"/>
        <v>Ja</v>
      </c>
    </row>
    <row r="61" spans="1:11" ht="14.25">
      <c r="A61" s="9" t="s">
        <v>52</v>
      </c>
      <c r="B61" s="10" t="s">
        <v>21</v>
      </c>
      <c r="C61" s="11">
        <f>6</f>
        <v>6</v>
      </c>
      <c r="D61" s="25">
        <v>60</v>
      </c>
      <c r="E61" s="21">
        <v>35</v>
      </c>
      <c r="F61" s="26">
        <f t="shared" si="8"/>
        <v>93</v>
      </c>
      <c r="G61" s="27">
        <f t="shared" si="9"/>
        <v>52</v>
      </c>
      <c r="H61" s="23">
        <f t="shared" si="6"/>
        <v>8</v>
      </c>
      <c r="I61" s="23" t="str">
        <f t="shared" si="7"/>
        <v>Ja</v>
      </c>
      <c r="J61" s="29">
        <f t="shared" si="4"/>
        <v>154</v>
      </c>
      <c r="K61" s="23" t="str">
        <f t="shared" si="5"/>
        <v>Ja</v>
      </c>
    </row>
    <row r="62" spans="1:11" ht="14.25">
      <c r="A62" s="16" t="s">
        <v>53</v>
      </c>
      <c r="B62" s="17" t="s">
        <v>76</v>
      </c>
      <c r="C62" s="28">
        <f>8.5</f>
        <v>8.5</v>
      </c>
      <c r="D62" s="24">
        <v>45</v>
      </c>
      <c r="E62" s="21">
        <v>35</v>
      </c>
      <c r="F62" s="26">
        <f t="shared" si="8"/>
        <v>93</v>
      </c>
      <c r="G62" s="27">
        <f t="shared" si="9"/>
        <v>49.5</v>
      </c>
      <c r="H62" s="23">
        <f t="shared" si="6"/>
        <v>-4.5</v>
      </c>
      <c r="I62" s="23" t="str">
        <f t="shared" si="7"/>
        <v>Ja</v>
      </c>
      <c r="J62" s="29">
        <f>145.5+C61</f>
        <v>151.5</v>
      </c>
      <c r="K62" s="23" t="str">
        <f t="shared" si="5"/>
        <v>Ja</v>
      </c>
    </row>
    <row r="63" spans="1:11" ht="14.25">
      <c r="A63" s="16" t="s">
        <v>53</v>
      </c>
      <c r="B63" s="19" t="s">
        <v>32</v>
      </c>
      <c r="C63" s="18">
        <f>4</f>
        <v>4</v>
      </c>
      <c r="D63" s="24">
        <v>47.5</v>
      </c>
      <c r="E63" s="21">
        <v>35</v>
      </c>
      <c r="F63" s="26">
        <f t="shared" si="8"/>
        <v>93</v>
      </c>
      <c r="G63" s="27">
        <f t="shared" si="9"/>
        <v>54</v>
      </c>
      <c r="H63" s="23">
        <f t="shared" si="6"/>
        <v>-6.5</v>
      </c>
      <c r="I63" s="23" t="str">
        <f t="shared" si="7"/>
        <v>Ja</v>
      </c>
      <c r="J63" s="29">
        <f aca="true" t="shared" si="10" ref="J63:J77">145.5+C62</f>
        <v>154</v>
      </c>
      <c r="K63" s="23" t="str">
        <f t="shared" si="5"/>
        <v>Ja</v>
      </c>
    </row>
    <row r="64" spans="1:11" ht="14.25">
      <c r="A64" s="16" t="s">
        <v>53</v>
      </c>
      <c r="B64" s="19" t="s">
        <v>28</v>
      </c>
      <c r="C64" s="18">
        <f>9</f>
        <v>9</v>
      </c>
      <c r="D64" s="24">
        <v>47.5</v>
      </c>
      <c r="E64" s="21">
        <v>35</v>
      </c>
      <c r="F64" s="26">
        <f t="shared" si="8"/>
        <v>93</v>
      </c>
      <c r="G64" s="27">
        <f t="shared" si="9"/>
        <v>49</v>
      </c>
      <c r="H64" s="23">
        <f t="shared" si="6"/>
        <v>-1.5</v>
      </c>
      <c r="I64" s="23" t="str">
        <f t="shared" si="7"/>
        <v>Ja</v>
      </c>
      <c r="J64" s="29">
        <f t="shared" si="10"/>
        <v>149.5</v>
      </c>
      <c r="K64" s="23" t="str">
        <f t="shared" si="5"/>
        <v>Ja</v>
      </c>
    </row>
    <row r="65" spans="1:11" ht="14.25">
      <c r="A65" s="16" t="s">
        <v>53</v>
      </c>
      <c r="B65" s="19" t="s">
        <v>29</v>
      </c>
      <c r="C65" s="18">
        <f>14</f>
        <v>14</v>
      </c>
      <c r="D65" s="24">
        <v>47.5</v>
      </c>
      <c r="E65" s="21">
        <v>35</v>
      </c>
      <c r="F65" s="26">
        <f t="shared" si="8"/>
        <v>93</v>
      </c>
      <c r="G65" s="27">
        <f t="shared" si="9"/>
        <v>44</v>
      </c>
      <c r="H65" s="23">
        <f t="shared" si="6"/>
        <v>3.5</v>
      </c>
      <c r="I65" s="23" t="str">
        <f t="shared" si="7"/>
        <v>Nein</v>
      </c>
      <c r="J65" s="29">
        <f t="shared" si="10"/>
        <v>154.5</v>
      </c>
      <c r="K65" s="23" t="str">
        <f t="shared" si="5"/>
        <v>Ja</v>
      </c>
    </row>
    <row r="66" spans="1:11" ht="14.25">
      <c r="A66" s="16" t="s">
        <v>53</v>
      </c>
      <c r="B66" s="19" t="s">
        <v>30</v>
      </c>
      <c r="C66" s="18">
        <f>6</f>
        <v>6</v>
      </c>
      <c r="D66" s="24">
        <v>47.5</v>
      </c>
      <c r="E66" s="21">
        <v>35</v>
      </c>
      <c r="F66" s="26">
        <f t="shared" si="8"/>
        <v>93</v>
      </c>
      <c r="G66" s="27">
        <f t="shared" si="9"/>
        <v>52</v>
      </c>
      <c r="H66" s="23">
        <f t="shared" si="6"/>
        <v>-4.5</v>
      </c>
      <c r="I66" s="23" t="str">
        <f t="shared" si="7"/>
        <v>Ja</v>
      </c>
      <c r="J66" s="29">
        <f t="shared" si="10"/>
        <v>159.5</v>
      </c>
      <c r="K66" s="23" t="str">
        <f t="shared" si="5"/>
        <v>Ja</v>
      </c>
    </row>
    <row r="67" spans="1:11" s="20" customFormat="1" ht="14.25">
      <c r="A67" s="16" t="s">
        <v>53</v>
      </c>
      <c r="B67" s="19" t="s">
        <v>31</v>
      </c>
      <c r="C67" s="18">
        <f>3</f>
        <v>3</v>
      </c>
      <c r="D67" s="24">
        <v>47.5</v>
      </c>
      <c r="E67" s="21">
        <v>35</v>
      </c>
      <c r="F67" s="26">
        <f t="shared" si="8"/>
        <v>93</v>
      </c>
      <c r="G67" s="27">
        <f t="shared" si="9"/>
        <v>55</v>
      </c>
      <c r="H67" s="23">
        <f t="shared" si="6"/>
        <v>-7.5</v>
      </c>
      <c r="I67" s="23" t="str">
        <f t="shared" si="7"/>
        <v>Ja</v>
      </c>
      <c r="J67" s="29">
        <f t="shared" si="10"/>
        <v>151.5</v>
      </c>
      <c r="K67" s="23" t="str">
        <f t="shared" si="5"/>
        <v>Ja</v>
      </c>
    </row>
    <row r="68" spans="1:11" ht="14.25">
      <c r="A68" s="16" t="s">
        <v>53</v>
      </c>
      <c r="B68" s="19" t="s">
        <v>33</v>
      </c>
      <c r="C68" s="18">
        <f>6</f>
        <v>6</v>
      </c>
      <c r="D68" s="24">
        <v>47.5</v>
      </c>
      <c r="E68" s="21">
        <v>35</v>
      </c>
      <c r="F68" s="26">
        <f t="shared" si="8"/>
        <v>93</v>
      </c>
      <c r="G68" s="27">
        <f t="shared" si="9"/>
        <v>52</v>
      </c>
      <c r="H68" s="23">
        <f t="shared" si="6"/>
        <v>-4.5</v>
      </c>
      <c r="I68" s="23" t="str">
        <f t="shared" si="7"/>
        <v>Ja</v>
      </c>
      <c r="J68" s="29">
        <f t="shared" si="10"/>
        <v>148.5</v>
      </c>
      <c r="K68" s="23" t="str">
        <f t="shared" si="5"/>
        <v>Ja</v>
      </c>
    </row>
    <row r="69" spans="1:11" ht="14.25">
      <c r="A69" s="16" t="s">
        <v>53</v>
      </c>
      <c r="B69" s="19" t="s">
        <v>77</v>
      </c>
      <c r="C69" s="18">
        <f>6</f>
        <v>6</v>
      </c>
      <c r="D69" s="24">
        <v>47.5</v>
      </c>
      <c r="E69" s="21">
        <v>35</v>
      </c>
      <c r="F69" s="26">
        <f t="shared" si="8"/>
        <v>93</v>
      </c>
      <c r="G69" s="27">
        <f t="shared" si="9"/>
        <v>52</v>
      </c>
      <c r="H69" s="23">
        <f t="shared" si="6"/>
        <v>-4.5</v>
      </c>
      <c r="I69" s="23" t="str">
        <f t="shared" si="7"/>
        <v>Ja</v>
      </c>
      <c r="J69" s="29">
        <f t="shared" si="10"/>
        <v>151.5</v>
      </c>
      <c r="K69" s="23" t="str">
        <f t="shared" si="5"/>
        <v>Ja</v>
      </c>
    </row>
    <row r="70" spans="1:11" ht="14.25">
      <c r="A70" s="16" t="s">
        <v>53</v>
      </c>
      <c r="B70" s="19" t="s">
        <v>34</v>
      </c>
      <c r="C70" s="18">
        <f>6</f>
        <v>6</v>
      </c>
      <c r="D70" s="24">
        <v>47.5</v>
      </c>
      <c r="E70" s="21">
        <v>35</v>
      </c>
      <c r="F70" s="26">
        <f t="shared" si="8"/>
        <v>93</v>
      </c>
      <c r="G70" s="27">
        <f t="shared" si="9"/>
        <v>52</v>
      </c>
      <c r="H70" s="23">
        <f t="shared" si="6"/>
        <v>-4.5</v>
      </c>
      <c r="I70" s="23" t="str">
        <f t="shared" si="7"/>
        <v>Ja</v>
      </c>
      <c r="J70" s="29">
        <f t="shared" si="10"/>
        <v>151.5</v>
      </c>
      <c r="K70" s="23" t="str">
        <f t="shared" si="5"/>
        <v>Ja</v>
      </c>
    </row>
    <row r="71" spans="1:11" ht="14.25">
      <c r="A71" s="16" t="s">
        <v>53</v>
      </c>
      <c r="B71" s="19" t="s">
        <v>78</v>
      </c>
      <c r="C71" s="18">
        <f>6</f>
        <v>6</v>
      </c>
      <c r="D71" s="24">
        <v>47.5</v>
      </c>
      <c r="E71" s="21">
        <v>35</v>
      </c>
      <c r="F71" s="26">
        <f t="shared" si="8"/>
        <v>93</v>
      </c>
      <c r="G71" s="27">
        <f t="shared" si="9"/>
        <v>52</v>
      </c>
      <c r="H71" s="23">
        <f t="shared" si="6"/>
        <v>-4.5</v>
      </c>
      <c r="I71" s="23" t="str">
        <f t="shared" si="7"/>
        <v>Ja</v>
      </c>
      <c r="J71" s="29">
        <f t="shared" si="10"/>
        <v>151.5</v>
      </c>
      <c r="K71" s="23" t="str">
        <f t="shared" si="5"/>
        <v>Ja</v>
      </c>
    </row>
    <row r="72" spans="1:11" ht="14.25">
      <c r="A72" s="16" t="s">
        <v>53</v>
      </c>
      <c r="B72" s="19" t="s">
        <v>36</v>
      </c>
      <c r="C72" s="18">
        <f>8</f>
        <v>8</v>
      </c>
      <c r="D72" s="24">
        <v>47.5</v>
      </c>
      <c r="E72" s="21">
        <v>35</v>
      </c>
      <c r="F72" s="26">
        <f t="shared" si="8"/>
        <v>93</v>
      </c>
      <c r="G72" s="27">
        <f t="shared" si="9"/>
        <v>50</v>
      </c>
      <c r="H72" s="23">
        <f t="shared" si="6"/>
        <v>-2.5</v>
      </c>
      <c r="I72" s="23" t="str">
        <f t="shared" si="7"/>
        <v>Ja</v>
      </c>
      <c r="J72" s="29">
        <f t="shared" si="10"/>
        <v>151.5</v>
      </c>
      <c r="K72" s="23" t="str">
        <f t="shared" si="5"/>
        <v>Ja</v>
      </c>
    </row>
    <row r="73" spans="1:11" ht="14.25">
      <c r="A73" s="16" t="s">
        <v>53</v>
      </c>
      <c r="B73" s="19" t="s">
        <v>37</v>
      </c>
      <c r="C73" s="18">
        <f>14.2</f>
        <v>14.2</v>
      </c>
      <c r="D73" s="24">
        <v>47.5</v>
      </c>
      <c r="E73" s="21">
        <v>35</v>
      </c>
      <c r="F73" s="26">
        <f t="shared" si="8"/>
        <v>93</v>
      </c>
      <c r="G73" s="27">
        <f t="shared" si="9"/>
        <v>43.8</v>
      </c>
      <c r="H73" s="23">
        <f t="shared" si="6"/>
        <v>3.700000000000003</v>
      </c>
      <c r="I73" s="23" t="str">
        <f t="shared" si="7"/>
        <v>Nein</v>
      </c>
      <c r="J73" s="29">
        <f t="shared" si="10"/>
        <v>153.5</v>
      </c>
      <c r="K73" s="23" t="str">
        <f t="shared" si="5"/>
        <v>Ja</v>
      </c>
    </row>
    <row r="74" spans="1:11" ht="14.25">
      <c r="A74" s="16" t="s">
        <v>53</v>
      </c>
      <c r="B74" s="19" t="s">
        <v>35</v>
      </c>
      <c r="C74" s="18">
        <f>8</f>
        <v>8</v>
      </c>
      <c r="D74" s="24">
        <v>47.5</v>
      </c>
      <c r="E74" s="21">
        <v>35</v>
      </c>
      <c r="F74" s="26">
        <f t="shared" si="8"/>
        <v>93</v>
      </c>
      <c r="G74" s="27">
        <f t="shared" si="9"/>
        <v>50</v>
      </c>
      <c r="H74" s="23">
        <f t="shared" si="6"/>
        <v>-2.5</v>
      </c>
      <c r="I74" s="23" t="str">
        <f t="shared" si="7"/>
        <v>Ja</v>
      </c>
      <c r="J74" s="29">
        <f t="shared" si="10"/>
        <v>159.7</v>
      </c>
      <c r="K74" s="23" t="str">
        <f t="shared" si="5"/>
        <v>Ja</v>
      </c>
    </row>
    <row r="75" spans="1:11" ht="14.25">
      <c r="A75" s="16" t="s">
        <v>53</v>
      </c>
      <c r="B75" s="19" t="s">
        <v>40</v>
      </c>
      <c r="C75" s="18">
        <f>7</f>
        <v>7</v>
      </c>
      <c r="D75" s="24">
        <v>47.5</v>
      </c>
      <c r="E75" s="21">
        <v>35</v>
      </c>
      <c r="F75" s="26">
        <f t="shared" si="8"/>
        <v>93</v>
      </c>
      <c r="G75" s="27">
        <f t="shared" si="9"/>
        <v>51</v>
      </c>
      <c r="H75" s="23">
        <f t="shared" si="6"/>
        <v>-3.5</v>
      </c>
      <c r="I75" s="23" t="str">
        <f t="shared" si="7"/>
        <v>Ja</v>
      </c>
      <c r="J75" s="29">
        <f t="shared" si="10"/>
        <v>153.5</v>
      </c>
      <c r="K75" s="23" t="str">
        <f t="shared" si="5"/>
        <v>Ja</v>
      </c>
    </row>
    <row r="76" spans="1:11" ht="14.25">
      <c r="A76" s="16" t="s">
        <v>53</v>
      </c>
      <c r="B76" s="19" t="s">
        <v>38</v>
      </c>
      <c r="C76" s="18">
        <f>5.6</f>
        <v>5.6</v>
      </c>
      <c r="D76" s="24">
        <v>47.5</v>
      </c>
      <c r="E76" s="21">
        <v>35</v>
      </c>
      <c r="F76" s="26">
        <f t="shared" si="8"/>
        <v>93</v>
      </c>
      <c r="G76" s="27">
        <f t="shared" si="9"/>
        <v>52.400000000000006</v>
      </c>
      <c r="H76" s="23">
        <f t="shared" si="6"/>
        <v>-4.900000000000006</v>
      </c>
      <c r="I76" s="23" t="str">
        <f t="shared" si="7"/>
        <v>Ja</v>
      </c>
      <c r="J76" s="29">
        <f t="shared" si="10"/>
        <v>152.5</v>
      </c>
      <c r="K76" s="23" t="str">
        <f t="shared" si="5"/>
        <v>Ja</v>
      </c>
    </row>
    <row r="77" spans="1:11" ht="14.25">
      <c r="A77" s="16" t="s">
        <v>53</v>
      </c>
      <c r="B77" s="19" t="s">
        <v>39</v>
      </c>
      <c r="C77" s="18">
        <f>5.6</f>
        <v>5.6</v>
      </c>
      <c r="D77" s="24">
        <v>47.5</v>
      </c>
      <c r="E77" s="21">
        <v>35</v>
      </c>
      <c r="F77" s="26">
        <f t="shared" si="8"/>
        <v>93</v>
      </c>
      <c r="G77" s="27">
        <f t="shared" si="9"/>
        <v>52.400000000000006</v>
      </c>
      <c r="H77" s="23">
        <f t="shared" si="6"/>
        <v>-4.900000000000006</v>
      </c>
      <c r="I77" s="23" t="str">
        <f t="shared" si="7"/>
        <v>Ja</v>
      </c>
      <c r="J77" s="29">
        <f t="shared" si="10"/>
        <v>151.1</v>
      </c>
      <c r="K77" s="23" t="str">
        <f t="shared" si="5"/>
        <v>Ja</v>
      </c>
    </row>
  </sheetData>
  <sheetProtection password="8FAC" sheet="1" selectLockedCells="1"/>
  <protectedRanges>
    <protectedRange password="CC21" sqref="A8:C8 J8" name="Bereich1"/>
  </protectedRanges>
  <mergeCells count="1">
    <mergeCell ref="A9:C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WS09</dc:creator>
  <cp:keywords/>
  <dc:description/>
  <cp:lastModifiedBy>WS09</cp:lastModifiedBy>
  <cp:lastPrinted>2014-07-07T09:04:15Z</cp:lastPrinted>
  <dcterms:created xsi:type="dcterms:W3CDTF">2014-03-18T15:32:04Z</dcterms:created>
  <dcterms:modified xsi:type="dcterms:W3CDTF">2015-08-11T14:10:03Z</dcterms:modified>
  <cp:category/>
  <cp:version/>
  <cp:contentType/>
  <cp:contentStatus/>
</cp:coreProperties>
</file>