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9620" windowHeight="9735" tabRatio="178" activeTab="0"/>
  </bookViews>
  <sheets>
    <sheet name="Formular" sheetId="1" r:id="rId1"/>
  </sheets>
  <definedNames>
    <definedName name="Abstand_Kochgerät_Haube" localSheetId="0">'Formular'!$B$8</definedName>
    <definedName name="Abstand_Kochgerät_Haube">#REF!</definedName>
    <definedName name="Deckenhöhe" localSheetId="0">'Formular'!$C$8</definedName>
    <definedName name="Deckenhöhe">#REF!</definedName>
    <definedName name="Höhe_Arbeitsplatte" localSheetId="0">'Formular'!$A$8</definedName>
    <definedName name="Höhe_Arbeitsplatte">#REF!</definedName>
  </definedNames>
  <calcPr fullCalcOnLoad="1"/>
</workbook>
</file>

<file path=xl/sharedStrings.xml><?xml version="1.0" encoding="utf-8"?>
<sst xmlns="http://schemas.openxmlformats.org/spreadsheetml/2006/main" count="87" uniqueCount="57">
  <si>
    <t>Höhe Haubenkörper</t>
  </si>
  <si>
    <t>Modell</t>
  </si>
  <si>
    <t>Zenith</t>
  </si>
  <si>
    <t>Zenith Edelstahl</t>
  </si>
  <si>
    <t>Höhe Grundschacht</t>
  </si>
  <si>
    <t>Trinity</t>
  </si>
  <si>
    <t>Andromeda Deluxe</t>
  </si>
  <si>
    <t>Kassiopeia Deluxe</t>
  </si>
  <si>
    <t>Capella</t>
  </si>
  <si>
    <t>Taurus</t>
  </si>
  <si>
    <t>Vera Deluxe</t>
  </si>
  <si>
    <t>Beta</t>
  </si>
  <si>
    <t>Beta Deluxe</t>
  </si>
  <si>
    <t>Vera Eco</t>
  </si>
  <si>
    <t>Totem Deluxe</t>
  </si>
  <si>
    <t>Centauri Isola</t>
  </si>
  <si>
    <t>Slim Isola</t>
  </si>
  <si>
    <t>Leonis Isola Premium</t>
  </si>
  <si>
    <t>Carisma Isola</t>
  </si>
  <si>
    <t>Totem Isola</t>
  </si>
  <si>
    <t>Höhe der Arbeitsplatte:</t>
  </si>
  <si>
    <t>* Bitte beachten Sie die enpfohlenen Mindestabstände, die wir auf jeder Produktseite im Katalog angeben:</t>
  </si>
  <si>
    <t>Mit der folgenden Berechnung können Sie schnell und einfach Ihre Planung für den Einbau</t>
  </si>
  <si>
    <t>des SilverSwitches durchführen.</t>
  </si>
  <si>
    <t>für SILVERLINE Dunstabzugshauben</t>
  </si>
  <si>
    <t>Tragen Sie dazu Ihre 3 individuellen Maße in die orange-farbenen Felder ein:</t>
  </si>
  <si>
    <t>Raumhöhe:</t>
  </si>
  <si>
    <t>Wandhaube Kopffrei</t>
  </si>
  <si>
    <t>Wandhaube</t>
  </si>
  <si>
    <t>Inselhaube</t>
  </si>
  <si>
    <t>Pegasus Premium</t>
  </si>
  <si>
    <t>Pandora Eco</t>
  </si>
  <si>
    <t>Riho</t>
  </si>
  <si>
    <t>Porto</t>
  </si>
  <si>
    <t>Epsilon Deluxe</t>
  </si>
  <si>
    <t>Leonis Premium</t>
  </si>
  <si>
    <t>Slim Deluxe</t>
  </si>
  <si>
    <t>Vela Isola Premium</t>
  </si>
  <si>
    <t>Vera Isola Randabsaugung</t>
  </si>
  <si>
    <t xml:space="preserve">Vera Isola </t>
  </si>
  <si>
    <t>Individuelle Berechnung der SilverSwitch Deluxe Einbauhöhe</t>
  </si>
  <si>
    <t>Grundschacht-kürzung</t>
  </si>
  <si>
    <t>Grundschachthöhe</t>
  </si>
  <si>
    <t>SilverSwitch-Höhe</t>
  </si>
  <si>
    <t>Unterkante Haube- Decke</t>
  </si>
  <si>
    <t>Gesamthöhe inkl. Verlängerungsschacht</t>
  </si>
  <si>
    <t>Minimalmaß noch im möglichen Bereich? (ggf. Schachtkürzung erforderlich)</t>
  </si>
  <si>
    <t>Maximalmaß noch im möglichen Bereich? (ggf. Schachtverlängerung erforderlich)</t>
  </si>
  <si>
    <t>Abstand zwischen Kochstelle und Haubenunterkante*</t>
  </si>
  <si>
    <t>Bold</t>
  </si>
  <si>
    <t>Strong</t>
  </si>
  <si>
    <t>Soho</t>
  </si>
  <si>
    <t>Laura</t>
  </si>
  <si>
    <t>Indira</t>
  </si>
  <si>
    <r>
      <rPr>
        <b/>
        <sz val="8"/>
        <color indexed="8"/>
        <rFont val="Calibri"/>
        <family val="2"/>
      </rPr>
      <t>Kopffreihauben</t>
    </r>
    <r>
      <rPr>
        <sz val="8"/>
        <color indexed="8"/>
        <rFont val="Calibri"/>
        <family val="2"/>
      </rPr>
      <t xml:space="preserve">   -   Mindestabstand zwischen Kochstelle und Haubenunterkante: Elektro-Kochstelle 45 cm, Gas-Kochstelle 65 cm</t>
    </r>
  </si>
  <si>
    <r>
      <rPr>
        <b/>
        <sz val="8"/>
        <color indexed="8"/>
        <rFont val="Calibri"/>
        <family val="2"/>
      </rPr>
      <t>Wandhauben</t>
    </r>
    <r>
      <rPr>
        <sz val="8"/>
        <color indexed="8"/>
        <rFont val="Calibri"/>
        <family val="2"/>
      </rPr>
      <t xml:space="preserve">       -   Mindestabstand zwischen Kochstelle und Haubenunterkante: Elektro-Kochstelle 65 cm, Gas-Kochstelle 75 cm</t>
    </r>
  </si>
  <si>
    <r>
      <rPr>
        <b/>
        <sz val="8"/>
        <color indexed="8"/>
        <rFont val="Calibri"/>
        <family val="2"/>
      </rPr>
      <t>Inselhauben</t>
    </r>
    <r>
      <rPr>
        <sz val="8"/>
        <color indexed="8"/>
        <rFont val="Calibri"/>
        <family val="2"/>
      </rPr>
      <t xml:space="preserve">       </t>
    </r>
    <r>
      <rPr>
        <sz val="10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 xml:space="preserve"> -   Mindestabstand zwischen Kochstelle und Haubenunterkante: Elektro-Kochstelle 65 cm, Gas-Kochstelle 75 cm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</si>
</sst>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,##0.00\ &quot;€&quot;"/>
    <numFmt numFmtId="169" formatCode="[$-407]dddd\,\ d\.\ mmmm\ yyyy"/>
    <numFmt numFmtId="170" formatCode="0.00_ ;[Red]\-0.00\ "/>
    <numFmt numFmtId="171" formatCode="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sz val="7"/>
      <color indexed="55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sz val="11"/>
      <color theme="0" tint="-0.3499799966812134"/>
      <name val="Calibri"/>
      <family val="2"/>
    </font>
    <font>
      <sz val="7"/>
      <color theme="0" tint="-0.3499799966812134"/>
      <name val="Calibri"/>
      <family val="2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44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center"/>
    </xf>
    <xf numFmtId="0" fontId="45" fillId="0" borderId="0" xfId="0" applyFont="1" applyAlignment="1">
      <alignment horizontal="center" wrapText="1"/>
    </xf>
    <xf numFmtId="0" fontId="46" fillId="33" borderId="0" xfId="0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23" fillId="34" borderId="10" xfId="0" applyFont="1" applyFill="1" applyBorder="1" applyAlignment="1">
      <alignment horizontal="center"/>
    </xf>
    <xf numFmtId="0" fontId="42" fillId="34" borderId="10" xfId="0" applyFont="1" applyFill="1" applyBorder="1" applyAlignment="1">
      <alignment horizontal="center"/>
    </xf>
    <xf numFmtId="0" fontId="42" fillId="35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/>
    </xf>
    <xf numFmtId="0" fontId="48" fillId="36" borderId="1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top"/>
    </xf>
    <xf numFmtId="0" fontId="0" fillId="36" borderId="11" xfId="0" applyFont="1" applyFill="1" applyBorder="1" applyAlignment="1">
      <alignment vertical="top" wrapText="1"/>
    </xf>
    <xf numFmtId="0" fontId="0" fillId="36" borderId="11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horizontal="center" vertical="top" wrapText="1"/>
    </xf>
    <xf numFmtId="0" fontId="26" fillId="25" borderId="10" xfId="0" applyFont="1" applyFill="1" applyBorder="1" applyAlignment="1">
      <alignment horizontal="left" vertical="center"/>
    </xf>
    <xf numFmtId="0" fontId="27" fillId="25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/>
    </xf>
    <xf numFmtId="0" fontId="26" fillId="25" borderId="10" xfId="0" applyFont="1" applyFill="1" applyBorder="1" applyAlignment="1">
      <alignment horizontal="left" vertical="center" wrapText="1"/>
    </xf>
    <xf numFmtId="0" fontId="27" fillId="25" borderId="10" xfId="0" applyFont="1" applyFill="1" applyBorder="1" applyAlignment="1">
      <alignment horizontal="center"/>
    </xf>
    <xf numFmtId="0" fontId="26" fillId="25" borderId="10" xfId="0" applyNumberFormat="1" applyFont="1" applyFill="1" applyBorder="1" applyAlignment="1">
      <alignment horizontal="left" vertical="center"/>
    </xf>
    <xf numFmtId="0" fontId="26" fillId="37" borderId="10" xfId="0" applyFont="1" applyFill="1" applyBorder="1" applyAlignment="1">
      <alignment horizontal="left" vertical="center"/>
    </xf>
    <xf numFmtId="0" fontId="26" fillId="37" borderId="10" xfId="0" applyFont="1" applyFill="1" applyBorder="1" applyAlignment="1">
      <alignment horizontal="left" vertical="center" wrapText="1"/>
    </xf>
    <xf numFmtId="0" fontId="27" fillId="37" borderId="10" xfId="0" applyFont="1" applyFill="1" applyBorder="1" applyAlignment="1">
      <alignment horizontal="center"/>
    </xf>
    <xf numFmtId="0" fontId="23" fillId="34" borderId="10" xfId="0" applyFont="1" applyFill="1" applyBorder="1" applyAlignment="1">
      <alignment horizontal="center" vertical="center"/>
    </xf>
    <xf numFmtId="0" fontId="26" fillId="38" borderId="10" xfId="0" applyFont="1" applyFill="1" applyBorder="1" applyAlignment="1">
      <alignment horizontal="left" vertical="center"/>
    </xf>
    <xf numFmtId="0" fontId="26" fillId="38" borderId="10" xfId="0" applyNumberFormat="1" applyFont="1" applyFill="1" applyBorder="1" applyAlignment="1">
      <alignment horizontal="left" vertical="center"/>
    </xf>
    <xf numFmtId="0" fontId="27" fillId="38" borderId="10" xfId="0" applyFont="1" applyFill="1" applyBorder="1" applyAlignment="1">
      <alignment horizontal="center"/>
    </xf>
    <xf numFmtId="0" fontId="26" fillId="38" borderId="10" xfId="0" applyFont="1" applyFill="1" applyBorder="1" applyAlignment="1">
      <alignment horizontal="left" vertical="center" wrapText="1"/>
    </xf>
    <xf numFmtId="0" fontId="49" fillId="38" borderId="10" xfId="0" applyFont="1" applyFill="1" applyBorder="1" applyAlignment="1">
      <alignment horizontal="center"/>
    </xf>
    <xf numFmtId="0" fontId="0" fillId="39" borderId="10" xfId="0" applyFont="1" applyFill="1" applyBorder="1" applyAlignment="1" applyProtection="1">
      <alignment horizontal="center" vertical="center"/>
      <protection locked="0"/>
    </xf>
    <xf numFmtId="0" fontId="45" fillId="33" borderId="12" xfId="0" applyFont="1" applyFill="1" applyBorder="1" applyAlignment="1">
      <alignment wrapText="1"/>
    </xf>
    <xf numFmtId="0" fontId="0" fillId="0" borderId="12" xfId="0" applyFont="1" applyBorder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104775</xdr:rowOff>
    </xdr:from>
    <xdr:to>
      <xdr:col>11</xdr:col>
      <xdr:colOff>0</xdr:colOff>
      <xdr:row>12</xdr:row>
      <xdr:rowOff>190500</xdr:rowOff>
    </xdr:to>
    <xdr:sp>
      <xdr:nvSpPr>
        <xdr:cNvPr id="1" name="Rechteck 2"/>
        <xdr:cNvSpPr>
          <a:spLocks/>
        </xdr:cNvSpPr>
      </xdr:nvSpPr>
      <xdr:spPr>
        <a:xfrm>
          <a:off x="1000125" y="2457450"/>
          <a:ext cx="7753350" cy="561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10</xdr:col>
      <xdr:colOff>257175</xdr:colOff>
      <xdr:row>0</xdr:row>
      <xdr:rowOff>0</xdr:rowOff>
    </xdr:from>
    <xdr:to>
      <xdr:col>11</xdr:col>
      <xdr:colOff>28575</xdr:colOff>
      <xdr:row>1</xdr:row>
      <xdr:rowOff>123825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0"/>
          <a:ext cx="18478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115" zoomScaleNormal="115" zoomScalePageLayoutView="0" workbookViewId="0" topLeftCell="A1">
      <pane ySplit="8" topLeftCell="A9" activePane="bottomLeft" state="frozen"/>
      <selection pane="topLeft" activeCell="B1" sqref="B1"/>
      <selection pane="bottomLeft" activeCell="A8" sqref="A8"/>
    </sheetView>
  </sheetViews>
  <sheetFormatPr defaultColWidth="11.57421875" defaultRowHeight="15"/>
  <cols>
    <col min="1" max="1" width="14.8515625" style="13" customWidth="1"/>
    <col min="2" max="2" width="23.421875" style="13" customWidth="1"/>
    <col min="3" max="3" width="16.8515625" style="12" customWidth="1"/>
    <col min="4" max="4" width="14.8515625" style="12" hidden="1" customWidth="1"/>
    <col min="5" max="5" width="16.140625" style="12" hidden="1" customWidth="1"/>
    <col min="6" max="6" width="12.140625" style="12" hidden="1" customWidth="1"/>
    <col min="7" max="7" width="17.7109375" style="12" hidden="1" customWidth="1"/>
    <col min="8" max="8" width="14.140625" style="13" customWidth="1"/>
    <col min="9" max="9" width="30.8515625" style="13" customWidth="1"/>
    <col min="10" max="10" width="8.421875" style="13" hidden="1" customWidth="1"/>
    <col min="11" max="11" width="31.140625" style="13" customWidth="1"/>
    <col min="12" max="12" width="16.7109375" style="13" customWidth="1"/>
    <col min="13" max="16384" width="11.57421875" style="13" customWidth="1"/>
  </cols>
  <sheetData>
    <row r="1" spans="1:7" ht="18.75">
      <c r="A1" s="5" t="s">
        <v>40</v>
      </c>
      <c r="B1" s="12"/>
      <c r="G1" s="13"/>
    </row>
    <row r="2" spans="1:7" ht="18.75">
      <c r="A2" s="5" t="s">
        <v>24</v>
      </c>
      <c r="B2" s="12"/>
      <c r="G2" s="13"/>
    </row>
    <row r="3" spans="1:7" ht="15.75">
      <c r="A3" s="1" t="s">
        <v>22</v>
      </c>
      <c r="B3" s="12"/>
      <c r="G3" s="13"/>
    </row>
    <row r="4" spans="1:7" ht="15.75">
      <c r="A4" s="1" t="s">
        <v>23</v>
      </c>
      <c r="B4" s="12"/>
      <c r="G4" s="13"/>
    </row>
    <row r="5" spans="1:7" ht="15.75">
      <c r="A5" s="1" t="s">
        <v>25</v>
      </c>
      <c r="B5" s="12"/>
      <c r="G5" s="13"/>
    </row>
    <row r="6" ht="5.25" customHeight="1"/>
    <row r="7" spans="1:10" ht="45" customHeight="1">
      <c r="A7" s="14" t="s">
        <v>20</v>
      </c>
      <c r="B7" s="14" t="s">
        <v>48</v>
      </c>
      <c r="C7" s="14" t="s">
        <v>26</v>
      </c>
      <c r="D7" s="15"/>
      <c r="J7" s="16"/>
    </row>
    <row r="8" spans="1:6" ht="23.25" customHeight="1">
      <c r="A8" s="38">
        <v>92</v>
      </c>
      <c r="B8" s="38">
        <v>65</v>
      </c>
      <c r="C8" s="38">
        <v>250</v>
      </c>
      <c r="E8" s="13"/>
      <c r="F8" s="13"/>
    </row>
    <row r="9" spans="1:6" s="2" customFormat="1" ht="27" customHeight="1">
      <c r="A9" s="39" t="s">
        <v>21</v>
      </c>
      <c r="B9" s="40"/>
      <c r="C9" s="40"/>
      <c r="D9" s="3"/>
      <c r="E9" s="3"/>
      <c r="F9" s="3"/>
    </row>
    <row r="10" spans="3:7" s="2" customFormat="1" ht="14.25" customHeight="1">
      <c r="C10" s="3"/>
      <c r="D10" s="3"/>
      <c r="E10" s="3"/>
      <c r="F10" s="3"/>
      <c r="G10" s="3"/>
    </row>
    <row r="11" spans="2:7" s="2" customFormat="1" ht="11.25">
      <c r="B11" s="17" t="s">
        <v>54</v>
      </c>
      <c r="C11" s="3"/>
      <c r="D11" s="3"/>
      <c r="E11" s="3"/>
      <c r="F11" s="3"/>
      <c r="G11" s="3"/>
    </row>
    <row r="12" spans="2:7" s="2" customFormat="1" ht="12" customHeight="1">
      <c r="B12" s="17" t="s">
        <v>55</v>
      </c>
      <c r="C12" s="3"/>
      <c r="D12" s="3"/>
      <c r="E12" s="3"/>
      <c r="F12" s="3"/>
      <c r="G12" s="3"/>
    </row>
    <row r="13" spans="1:7" s="2" customFormat="1" ht="15">
      <c r="A13" s="18"/>
      <c r="B13" s="17" t="s">
        <v>56</v>
      </c>
      <c r="C13" s="4"/>
      <c r="D13" s="3"/>
      <c r="E13" s="3"/>
      <c r="F13" s="3"/>
      <c r="G13" s="3"/>
    </row>
    <row r="14" spans="1:11" s="18" customFormat="1" ht="49.5" customHeight="1">
      <c r="A14" s="19" t="s">
        <v>27</v>
      </c>
      <c r="B14" s="19" t="s">
        <v>1</v>
      </c>
      <c r="C14" s="20" t="s">
        <v>0</v>
      </c>
      <c r="D14" s="21" t="s">
        <v>4</v>
      </c>
      <c r="E14" s="21" t="s">
        <v>43</v>
      </c>
      <c r="F14" s="21" t="s">
        <v>44</v>
      </c>
      <c r="G14" s="20" t="s">
        <v>42</v>
      </c>
      <c r="H14" s="20" t="s">
        <v>41</v>
      </c>
      <c r="I14" s="20" t="s">
        <v>46</v>
      </c>
      <c r="J14" s="11" t="s">
        <v>45</v>
      </c>
      <c r="K14" s="20" t="s">
        <v>47</v>
      </c>
    </row>
    <row r="15" spans="1:11" ht="15" customHeight="1">
      <c r="A15" s="22" t="s">
        <v>27</v>
      </c>
      <c r="B15" s="22" t="s">
        <v>49</v>
      </c>
      <c r="C15" s="23">
        <v>35.2</v>
      </c>
      <c r="D15" s="24">
        <v>40</v>
      </c>
      <c r="E15" s="7">
        <v>34</v>
      </c>
      <c r="F15" s="8">
        <f aca="true" t="shared" si="0" ref="F15:F37">Deckenhöhe-Abstand_Kochgerät_Haube-Höhe_Arbeitsplatte</f>
        <v>93</v>
      </c>
      <c r="G15" s="9">
        <f>F15-C15-E15</f>
        <v>23.799999999999997</v>
      </c>
      <c r="H15" s="25">
        <f aca="true" t="shared" si="1" ref="H15:H35">D15-G15</f>
        <v>16.200000000000003</v>
      </c>
      <c r="I15" s="25" t="str">
        <f aca="true" t="shared" si="2" ref="I15:I31">IF(G15&lt;16,"Nein","Ja")</f>
        <v>Ja</v>
      </c>
      <c r="J15" s="10">
        <f>148+C15</f>
        <v>183.2</v>
      </c>
      <c r="K15" s="25" t="str">
        <f>IF(F15&gt;J15,"Nein","Ja")</f>
        <v>Ja</v>
      </c>
    </row>
    <row r="16" spans="1:11" ht="15">
      <c r="A16" s="22" t="s">
        <v>27</v>
      </c>
      <c r="B16" s="22" t="s">
        <v>50</v>
      </c>
      <c r="C16" s="23">
        <v>35.2</v>
      </c>
      <c r="D16" s="24">
        <v>40</v>
      </c>
      <c r="E16" s="7">
        <v>34</v>
      </c>
      <c r="F16" s="8">
        <f t="shared" si="0"/>
        <v>93</v>
      </c>
      <c r="G16" s="9">
        <f>F16-C16-E16</f>
        <v>23.799999999999997</v>
      </c>
      <c r="H16" s="25">
        <f t="shared" si="1"/>
        <v>16.200000000000003</v>
      </c>
      <c r="I16" s="25" t="str">
        <f t="shared" si="2"/>
        <v>Ja</v>
      </c>
      <c r="J16" s="10">
        <f>148+C16</f>
        <v>183.2</v>
      </c>
      <c r="K16" s="25" t="str">
        <f>IF(F16&gt;J16,"Nein","Ja")</f>
        <v>Ja</v>
      </c>
    </row>
    <row r="17" spans="1:11" ht="15">
      <c r="A17" s="22" t="s">
        <v>27</v>
      </c>
      <c r="B17" s="22" t="s">
        <v>2</v>
      </c>
      <c r="C17" s="23">
        <v>35</v>
      </c>
      <c r="D17" s="24">
        <v>40</v>
      </c>
      <c r="E17" s="7">
        <v>34</v>
      </c>
      <c r="F17" s="8">
        <f t="shared" si="0"/>
        <v>93</v>
      </c>
      <c r="G17" s="9">
        <f aca="true" t="shared" si="3" ref="G17:G35">F17-C17-E17</f>
        <v>24</v>
      </c>
      <c r="H17" s="25">
        <f t="shared" si="1"/>
        <v>16</v>
      </c>
      <c r="I17" s="25" t="str">
        <f t="shared" si="2"/>
        <v>Ja</v>
      </c>
      <c r="J17" s="10">
        <f aca="true" t="shared" si="4" ref="J17:J35">148+C17</f>
        <v>183</v>
      </c>
      <c r="K17" s="25" t="str">
        <f aca="true" t="shared" si="5" ref="K17:K35">IF(F17&gt;J17,"Nein","Ja")</f>
        <v>Ja</v>
      </c>
    </row>
    <row r="18" spans="1:11" ht="15">
      <c r="A18" s="22" t="s">
        <v>27</v>
      </c>
      <c r="B18" s="26" t="s">
        <v>3</v>
      </c>
      <c r="C18" s="27">
        <v>35</v>
      </c>
      <c r="D18" s="24">
        <v>40</v>
      </c>
      <c r="E18" s="7">
        <v>34</v>
      </c>
      <c r="F18" s="8">
        <f t="shared" si="0"/>
        <v>93</v>
      </c>
      <c r="G18" s="9">
        <f t="shared" si="3"/>
        <v>24</v>
      </c>
      <c r="H18" s="25">
        <f t="shared" si="1"/>
        <v>16</v>
      </c>
      <c r="I18" s="25" t="str">
        <f t="shared" si="2"/>
        <v>Ja</v>
      </c>
      <c r="J18" s="10">
        <f t="shared" si="4"/>
        <v>183</v>
      </c>
      <c r="K18" s="25" t="str">
        <f t="shared" si="5"/>
        <v>Ja</v>
      </c>
    </row>
    <row r="19" spans="1:11" ht="15">
      <c r="A19" s="22" t="s">
        <v>27</v>
      </c>
      <c r="B19" s="26" t="s">
        <v>32</v>
      </c>
      <c r="C19" s="27">
        <v>40</v>
      </c>
      <c r="D19" s="24">
        <v>40</v>
      </c>
      <c r="E19" s="7">
        <v>34</v>
      </c>
      <c r="F19" s="8">
        <f t="shared" si="0"/>
        <v>93</v>
      </c>
      <c r="G19" s="9">
        <f t="shared" si="3"/>
        <v>19</v>
      </c>
      <c r="H19" s="25">
        <f t="shared" si="1"/>
        <v>21</v>
      </c>
      <c r="I19" s="25" t="str">
        <f t="shared" si="2"/>
        <v>Ja</v>
      </c>
      <c r="J19" s="10">
        <f t="shared" si="4"/>
        <v>188</v>
      </c>
      <c r="K19" s="25" t="str">
        <f t="shared" si="5"/>
        <v>Ja</v>
      </c>
    </row>
    <row r="20" spans="1:11" ht="15">
      <c r="A20" s="22" t="s">
        <v>27</v>
      </c>
      <c r="B20" s="26" t="s">
        <v>33</v>
      </c>
      <c r="C20" s="27">
        <v>40</v>
      </c>
      <c r="D20" s="24">
        <v>40</v>
      </c>
      <c r="E20" s="7">
        <v>34</v>
      </c>
      <c r="F20" s="8">
        <f t="shared" si="0"/>
        <v>93</v>
      </c>
      <c r="G20" s="9">
        <f t="shared" si="3"/>
        <v>19</v>
      </c>
      <c r="H20" s="25">
        <f t="shared" si="1"/>
        <v>21</v>
      </c>
      <c r="I20" s="25" t="str">
        <f t="shared" si="2"/>
        <v>Ja</v>
      </c>
      <c r="J20" s="10">
        <f t="shared" si="4"/>
        <v>188</v>
      </c>
      <c r="K20" s="25" t="str">
        <f t="shared" si="5"/>
        <v>Ja</v>
      </c>
    </row>
    <row r="21" spans="1:11" ht="15">
      <c r="A21" s="22" t="s">
        <v>27</v>
      </c>
      <c r="B21" s="26" t="s">
        <v>9</v>
      </c>
      <c r="C21" s="27">
        <v>35.5</v>
      </c>
      <c r="D21" s="24">
        <v>40</v>
      </c>
      <c r="E21" s="7">
        <v>34</v>
      </c>
      <c r="F21" s="8">
        <f t="shared" si="0"/>
        <v>93</v>
      </c>
      <c r="G21" s="9">
        <f t="shared" si="3"/>
        <v>23.5</v>
      </c>
      <c r="H21" s="25">
        <f t="shared" si="1"/>
        <v>16.5</v>
      </c>
      <c r="I21" s="25" t="str">
        <f t="shared" si="2"/>
        <v>Ja</v>
      </c>
      <c r="J21" s="10">
        <f t="shared" si="4"/>
        <v>183.5</v>
      </c>
      <c r="K21" s="25" t="str">
        <f t="shared" si="5"/>
        <v>Ja</v>
      </c>
    </row>
    <row r="22" spans="1:11" ht="15">
      <c r="A22" s="22" t="s">
        <v>27</v>
      </c>
      <c r="B22" s="26" t="s">
        <v>5</v>
      </c>
      <c r="C22" s="27">
        <v>35</v>
      </c>
      <c r="D22" s="24">
        <v>40</v>
      </c>
      <c r="E22" s="7">
        <v>34</v>
      </c>
      <c r="F22" s="8">
        <f t="shared" si="0"/>
        <v>93</v>
      </c>
      <c r="G22" s="9">
        <f t="shared" si="3"/>
        <v>24</v>
      </c>
      <c r="H22" s="25">
        <f t="shared" si="1"/>
        <v>16</v>
      </c>
      <c r="I22" s="25" t="str">
        <f t="shared" si="2"/>
        <v>Ja</v>
      </c>
      <c r="J22" s="10">
        <f t="shared" si="4"/>
        <v>183</v>
      </c>
      <c r="K22" s="25" t="str">
        <f t="shared" si="5"/>
        <v>Ja</v>
      </c>
    </row>
    <row r="23" spans="1:11" ht="15">
      <c r="A23" s="22" t="s">
        <v>27</v>
      </c>
      <c r="B23" s="26" t="s">
        <v>31</v>
      </c>
      <c r="C23" s="27">
        <v>35</v>
      </c>
      <c r="D23" s="24">
        <v>40</v>
      </c>
      <c r="E23" s="7">
        <v>34</v>
      </c>
      <c r="F23" s="8">
        <f t="shared" si="0"/>
        <v>93</v>
      </c>
      <c r="G23" s="9">
        <f t="shared" si="3"/>
        <v>24</v>
      </c>
      <c r="H23" s="25">
        <f t="shared" si="1"/>
        <v>16</v>
      </c>
      <c r="I23" s="25" t="str">
        <f t="shared" si="2"/>
        <v>Ja</v>
      </c>
      <c r="J23" s="10">
        <f t="shared" si="4"/>
        <v>183</v>
      </c>
      <c r="K23" s="25" t="str">
        <f t="shared" si="5"/>
        <v>Ja</v>
      </c>
    </row>
    <row r="24" spans="1:11" ht="15">
      <c r="A24" s="22" t="s">
        <v>27</v>
      </c>
      <c r="B24" s="26" t="s">
        <v>51</v>
      </c>
      <c r="C24" s="27">
        <v>35</v>
      </c>
      <c r="D24" s="24">
        <v>40</v>
      </c>
      <c r="E24" s="7">
        <v>34</v>
      </c>
      <c r="F24" s="8">
        <f t="shared" si="0"/>
        <v>93</v>
      </c>
      <c r="G24" s="9">
        <f t="shared" si="3"/>
        <v>24</v>
      </c>
      <c r="H24" s="25">
        <f t="shared" si="1"/>
        <v>16</v>
      </c>
      <c r="I24" s="25" t="str">
        <f t="shared" si="2"/>
        <v>Ja</v>
      </c>
      <c r="J24" s="10">
        <f t="shared" si="4"/>
        <v>183</v>
      </c>
      <c r="K24" s="25" t="str">
        <f t="shared" si="5"/>
        <v>Ja</v>
      </c>
    </row>
    <row r="25" spans="1:11" ht="15">
      <c r="A25" s="22" t="s">
        <v>27</v>
      </c>
      <c r="B25" s="28" t="s">
        <v>52</v>
      </c>
      <c r="C25" s="27">
        <v>40</v>
      </c>
      <c r="D25" s="24">
        <v>40</v>
      </c>
      <c r="E25" s="7">
        <v>34</v>
      </c>
      <c r="F25" s="8">
        <f t="shared" si="0"/>
        <v>93</v>
      </c>
      <c r="G25" s="9">
        <f t="shared" si="3"/>
        <v>19</v>
      </c>
      <c r="H25" s="25">
        <f t="shared" si="1"/>
        <v>21</v>
      </c>
      <c r="I25" s="25" t="str">
        <f t="shared" si="2"/>
        <v>Ja</v>
      </c>
      <c r="J25" s="10">
        <f t="shared" si="4"/>
        <v>188</v>
      </c>
      <c r="K25" s="25" t="str">
        <f t="shared" si="5"/>
        <v>Ja</v>
      </c>
    </row>
    <row r="26" spans="1:11" ht="15">
      <c r="A26" s="22" t="s">
        <v>27</v>
      </c>
      <c r="B26" s="26" t="s">
        <v>53</v>
      </c>
      <c r="C26" s="27">
        <v>40</v>
      </c>
      <c r="D26" s="24">
        <v>40</v>
      </c>
      <c r="E26" s="7">
        <v>34</v>
      </c>
      <c r="F26" s="8">
        <f t="shared" si="0"/>
        <v>93</v>
      </c>
      <c r="G26" s="9">
        <f t="shared" si="3"/>
        <v>19</v>
      </c>
      <c r="H26" s="25">
        <f t="shared" si="1"/>
        <v>21</v>
      </c>
      <c r="I26" s="25" t="str">
        <f t="shared" si="2"/>
        <v>Ja</v>
      </c>
      <c r="J26" s="10">
        <f t="shared" si="4"/>
        <v>188</v>
      </c>
      <c r="K26" s="25" t="str">
        <f t="shared" si="5"/>
        <v>Ja</v>
      </c>
    </row>
    <row r="27" spans="1:11" ht="15">
      <c r="A27" s="22" t="s">
        <v>27</v>
      </c>
      <c r="B27" s="26" t="s">
        <v>8</v>
      </c>
      <c r="C27" s="27">
        <v>43.5</v>
      </c>
      <c r="D27" s="24">
        <v>40</v>
      </c>
      <c r="E27" s="7">
        <v>34</v>
      </c>
      <c r="F27" s="8">
        <f t="shared" si="0"/>
        <v>93</v>
      </c>
      <c r="G27" s="9">
        <f t="shared" si="3"/>
        <v>15.5</v>
      </c>
      <c r="H27" s="25">
        <f t="shared" si="1"/>
        <v>24.5</v>
      </c>
      <c r="I27" s="25" t="str">
        <f t="shared" si="2"/>
        <v>Nein</v>
      </c>
      <c r="J27" s="10">
        <f t="shared" si="4"/>
        <v>191.5</v>
      </c>
      <c r="K27" s="25" t="str">
        <f t="shared" si="5"/>
        <v>Ja</v>
      </c>
    </row>
    <row r="28" spans="1:11" ht="15">
      <c r="A28" s="22" t="s">
        <v>27</v>
      </c>
      <c r="B28" s="26" t="s">
        <v>7</v>
      </c>
      <c r="C28" s="27">
        <v>38.8</v>
      </c>
      <c r="D28" s="24">
        <v>40</v>
      </c>
      <c r="E28" s="7">
        <v>34</v>
      </c>
      <c r="F28" s="8">
        <f t="shared" si="0"/>
        <v>93</v>
      </c>
      <c r="G28" s="9">
        <f t="shared" si="3"/>
        <v>20.200000000000003</v>
      </c>
      <c r="H28" s="25">
        <f t="shared" si="1"/>
        <v>19.799999999999997</v>
      </c>
      <c r="I28" s="25" t="str">
        <f t="shared" si="2"/>
        <v>Ja</v>
      </c>
      <c r="J28" s="10">
        <f t="shared" si="4"/>
        <v>186.8</v>
      </c>
      <c r="K28" s="25" t="str">
        <f t="shared" si="5"/>
        <v>Ja</v>
      </c>
    </row>
    <row r="29" spans="1:11" ht="15">
      <c r="A29" s="22" t="s">
        <v>27</v>
      </c>
      <c r="B29" s="26" t="s">
        <v>6</v>
      </c>
      <c r="C29" s="27">
        <v>45</v>
      </c>
      <c r="D29" s="24">
        <v>66</v>
      </c>
      <c r="E29" s="7">
        <v>34</v>
      </c>
      <c r="F29" s="8">
        <f t="shared" si="0"/>
        <v>93</v>
      </c>
      <c r="G29" s="9">
        <f t="shared" si="3"/>
        <v>14</v>
      </c>
      <c r="H29" s="25">
        <f t="shared" si="1"/>
        <v>52</v>
      </c>
      <c r="I29" s="25" t="str">
        <f t="shared" si="2"/>
        <v>Nein</v>
      </c>
      <c r="J29" s="10">
        <f t="shared" si="4"/>
        <v>193</v>
      </c>
      <c r="K29" s="25" t="str">
        <f t="shared" si="5"/>
        <v>Ja</v>
      </c>
    </row>
    <row r="30" spans="1:11" ht="15">
      <c r="A30" s="22" t="s">
        <v>27</v>
      </c>
      <c r="B30" s="28" t="s">
        <v>34</v>
      </c>
      <c r="C30" s="27">
        <v>45</v>
      </c>
      <c r="D30" s="24">
        <v>40</v>
      </c>
      <c r="E30" s="7">
        <v>34</v>
      </c>
      <c r="F30" s="8">
        <f t="shared" si="0"/>
        <v>93</v>
      </c>
      <c r="G30" s="9">
        <f t="shared" si="3"/>
        <v>14</v>
      </c>
      <c r="H30" s="25">
        <f t="shared" si="1"/>
        <v>26</v>
      </c>
      <c r="I30" s="25" t="str">
        <f t="shared" si="2"/>
        <v>Nein</v>
      </c>
      <c r="J30" s="10">
        <f t="shared" si="4"/>
        <v>193</v>
      </c>
      <c r="K30" s="25" t="str">
        <f t="shared" si="5"/>
        <v>Ja</v>
      </c>
    </row>
    <row r="31" spans="1:11" s="6" customFormat="1" ht="15">
      <c r="A31" s="22" t="s">
        <v>27</v>
      </c>
      <c r="B31" s="26" t="s">
        <v>30</v>
      </c>
      <c r="C31" s="27">
        <v>42</v>
      </c>
      <c r="D31" s="24">
        <v>40</v>
      </c>
      <c r="E31" s="7">
        <v>34</v>
      </c>
      <c r="F31" s="8">
        <f t="shared" si="0"/>
        <v>93</v>
      </c>
      <c r="G31" s="9">
        <f t="shared" si="3"/>
        <v>17</v>
      </c>
      <c r="H31" s="25">
        <f t="shared" si="1"/>
        <v>23</v>
      </c>
      <c r="I31" s="25" t="str">
        <f t="shared" si="2"/>
        <v>Ja</v>
      </c>
      <c r="J31" s="10">
        <f t="shared" si="4"/>
        <v>190</v>
      </c>
      <c r="K31" s="25" t="str">
        <f t="shared" si="5"/>
        <v>Ja</v>
      </c>
    </row>
    <row r="32" spans="1:11" ht="15">
      <c r="A32" s="29" t="s">
        <v>28</v>
      </c>
      <c r="B32" s="30" t="s">
        <v>11</v>
      </c>
      <c r="C32" s="31">
        <v>4</v>
      </c>
      <c r="D32" s="32">
        <v>60</v>
      </c>
      <c r="E32" s="7">
        <v>35</v>
      </c>
      <c r="F32" s="8">
        <f aca="true" t="shared" si="6" ref="F32:F46">Deckenhöhe-Abstand_Kochgerät_Haube-Höhe_Arbeitsplatte</f>
        <v>93</v>
      </c>
      <c r="G32" s="9">
        <f t="shared" si="3"/>
        <v>54</v>
      </c>
      <c r="H32" s="25">
        <f t="shared" si="1"/>
        <v>6</v>
      </c>
      <c r="I32" s="25" t="str">
        <f>IF(G32&lt;47,"Nein","Ja")</f>
        <v>Ja</v>
      </c>
      <c r="J32" s="10">
        <f t="shared" si="4"/>
        <v>152</v>
      </c>
      <c r="K32" s="25" t="str">
        <f t="shared" si="5"/>
        <v>Ja</v>
      </c>
    </row>
    <row r="33" spans="1:11" ht="15">
      <c r="A33" s="29" t="s">
        <v>28</v>
      </c>
      <c r="B33" s="30" t="s">
        <v>12</v>
      </c>
      <c r="C33" s="31">
        <f>4</f>
        <v>4</v>
      </c>
      <c r="D33" s="32">
        <v>60</v>
      </c>
      <c r="E33" s="7">
        <v>35</v>
      </c>
      <c r="F33" s="8">
        <f t="shared" si="6"/>
        <v>93</v>
      </c>
      <c r="G33" s="9">
        <f t="shared" si="3"/>
        <v>54</v>
      </c>
      <c r="H33" s="25">
        <f t="shared" si="1"/>
        <v>6</v>
      </c>
      <c r="I33" s="25" t="str">
        <f>IF(G33&lt;47,"Nein","Ja")</f>
        <v>Ja</v>
      </c>
      <c r="J33" s="10">
        <f t="shared" si="4"/>
        <v>152</v>
      </c>
      <c r="K33" s="25" t="str">
        <f t="shared" si="5"/>
        <v>Ja</v>
      </c>
    </row>
    <row r="34" spans="1:11" ht="15">
      <c r="A34" s="29" t="s">
        <v>28</v>
      </c>
      <c r="B34" s="30" t="s">
        <v>13</v>
      </c>
      <c r="C34" s="31">
        <f>6</f>
        <v>6</v>
      </c>
      <c r="D34" s="32">
        <v>60</v>
      </c>
      <c r="E34" s="7">
        <v>35</v>
      </c>
      <c r="F34" s="8">
        <f t="shared" si="6"/>
        <v>93</v>
      </c>
      <c r="G34" s="9">
        <f t="shared" si="3"/>
        <v>52</v>
      </c>
      <c r="H34" s="25">
        <f t="shared" si="1"/>
        <v>8</v>
      </c>
      <c r="I34" s="25" t="str">
        <f>IF(G34&lt;47,"Nein","Ja")</f>
        <v>Ja</v>
      </c>
      <c r="J34" s="10">
        <f t="shared" si="4"/>
        <v>154</v>
      </c>
      <c r="K34" s="25" t="str">
        <f t="shared" si="5"/>
        <v>Ja</v>
      </c>
    </row>
    <row r="35" spans="1:11" ht="15">
      <c r="A35" s="29" t="s">
        <v>28</v>
      </c>
      <c r="B35" s="30" t="s">
        <v>10</v>
      </c>
      <c r="C35" s="31">
        <f>6</f>
        <v>6</v>
      </c>
      <c r="D35" s="32">
        <v>60</v>
      </c>
      <c r="E35" s="7">
        <v>35</v>
      </c>
      <c r="F35" s="8">
        <f t="shared" si="6"/>
        <v>93</v>
      </c>
      <c r="G35" s="9">
        <f t="shared" si="3"/>
        <v>52</v>
      </c>
      <c r="H35" s="25">
        <f t="shared" si="1"/>
        <v>8</v>
      </c>
      <c r="I35" s="25" t="str">
        <f>IF(G35&lt;47,"Nein","Ja")</f>
        <v>Ja</v>
      </c>
      <c r="J35" s="10">
        <f t="shared" si="4"/>
        <v>154</v>
      </c>
      <c r="K35" s="25" t="str">
        <f t="shared" si="5"/>
        <v>Ja</v>
      </c>
    </row>
    <row r="36" spans="1:11" ht="15">
      <c r="A36" s="29" t="s">
        <v>28</v>
      </c>
      <c r="B36" s="30" t="s">
        <v>35</v>
      </c>
      <c r="C36" s="31">
        <f>4</f>
        <v>4</v>
      </c>
      <c r="D36" s="32">
        <v>60</v>
      </c>
      <c r="E36" s="7">
        <v>35</v>
      </c>
      <c r="F36" s="8">
        <f t="shared" si="0"/>
        <v>93</v>
      </c>
      <c r="G36" s="9">
        <f>F36-C36-E36</f>
        <v>54</v>
      </c>
      <c r="H36" s="25">
        <f aca="true" t="shared" si="7" ref="H36:H46">D36-G36</f>
        <v>6</v>
      </c>
      <c r="I36" s="25" t="str">
        <f aca="true" t="shared" si="8" ref="I36:I46">IF(G36&lt;47,"Nein","Ja")</f>
        <v>Ja</v>
      </c>
      <c r="J36" s="10">
        <f>148+C36</f>
        <v>152</v>
      </c>
      <c r="K36" s="25" t="str">
        <f aca="true" t="shared" si="9" ref="K36:K46">IF(F36&gt;J36,"Nein","Ja")</f>
        <v>Ja</v>
      </c>
    </row>
    <row r="37" spans="1:11" ht="15">
      <c r="A37" s="29" t="s">
        <v>28</v>
      </c>
      <c r="B37" s="30" t="s">
        <v>36</v>
      </c>
      <c r="C37" s="31">
        <f>3</f>
        <v>3</v>
      </c>
      <c r="D37" s="32">
        <v>60</v>
      </c>
      <c r="E37" s="7">
        <v>35</v>
      </c>
      <c r="F37" s="8">
        <f t="shared" si="0"/>
        <v>93</v>
      </c>
      <c r="G37" s="9">
        <f>F37-C37-E37</f>
        <v>55</v>
      </c>
      <c r="H37" s="25">
        <f t="shared" si="7"/>
        <v>5</v>
      </c>
      <c r="I37" s="25" t="str">
        <f t="shared" si="8"/>
        <v>Ja</v>
      </c>
      <c r="J37" s="10">
        <f>148+C37</f>
        <v>151</v>
      </c>
      <c r="K37" s="25" t="str">
        <f t="shared" si="9"/>
        <v>Ja</v>
      </c>
    </row>
    <row r="38" spans="1:11" ht="15">
      <c r="A38" s="29" t="s">
        <v>28</v>
      </c>
      <c r="B38" s="30" t="s">
        <v>14</v>
      </c>
      <c r="C38" s="31">
        <f>4.6</f>
        <v>4.6</v>
      </c>
      <c r="D38" s="32">
        <v>60</v>
      </c>
      <c r="E38" s="7">
        <v>35</v>
      </c>
      <c r="F38" s="8">
        <f t="shared" si="6"/>
        <v>93</v>
      </c>
      <c r="G38" s="9">
        <f>F38-C38-E38</f>
        <v>53.400000000000006</v>
      </c>
      <c r="H38" s="25">
        <f>D38-G38</f>
        <v>6.599999999999994</v>
      </c>
      <c r="I38" s="25" t="str">
        <f>IF(G38&lt;47,"Nein","Ja")</f>
        <v>Ja</v>
      </c>
      <c r="J38" s="10">
        <f aca="true" t="shared" si="10" ref="J38:J46">148+C38</f>
        <v>152.6</v>
      </c>
      <c r="K38" s="25" t="str">
        <f t="shared" si="9"/>
        <v>Ja</v>
      </c>
    </row>
    <row r="39" spans="1:11" ht="15">
      <c r="A39" s="33" t="s">
        <v>29</v>
      </c>
      <c r="B39" s="34" t="s">
        <v>17</v>
      </c>
      <c r="C39" s="35">
        <f>4</f>
        <v>4</v>
      </c>
      <c r="D39" s="24">
        <v>47.5</v>
      </c>
      <c r="E39" s="7">
        <v>35</v>
      </c>
      <c r="F39" s="8">
        <f t="shared" si="6"/>
        <v>93</v>
      </c>
      <c r="G39" s="9">
        <f aca="true" t="shared" si="11" ref="G39:G46">F39-C39-E39</f>
        <v>54</v>
      </c>
      <c r="H39" s="25">
        <f t="shared" si="7"/>
        <v>-6.5</v>
      </c>
      <c r="I39" s="25" t="str">
        <f t="shared" si="8"/>
        <v>Ja</v>
      </c>
      <c r="J39" s="10">
        <f t="shared" si="10"/>
        <v>152</v>
      </c>
      <c r="K39" s="25" t="str">
        <f t="shared" si="9"/>
        <v>Ja</v>
      </c>
    </row>
    <row r="40" spans="1:11" ht="15">
      <c r="A40" s="33" t="s">
        <v>29</v>
      </c>
      <c r="B40" s="36" t="s">
        <v>37</v>
      </c>
      <c r="C40" s="37">
        <f>8.5</f>
        <v>8.5</v>
      </c>
      <c r="D40" s="24">
        <v>45</v>
      </c>
      <c r="E40" s="7">
        <v>35</v>
      </c>
      <c r="F40" s="8">
        <f t="shared" si="6"/>
        <v>93</v>
      </c>
      <c r="G40" s="9">
        <f>F40-C40-E40</f>
        <v>49.5</v>
      </c>
      <c r="H40" s="25">
        <f>D40-G40</f>
        <v>-4.5</v>
      </c>
      <c r="I40" s="25" t="str">
        <f>IF(G40&lt;47,"Nein","Ja")</f>
        <v>Ja</v>
      </c>
      <c r="J40" s="10">
        <f t="shared" si="10"/>
        <v>156.5</v>
      </c>
      <c r="K40" s="25" t="str">
        <f t="shared" si="9"/>
        <v>Ja</v>
      </c>
    </row>
    <row r="41" spans="1:11" ht="15">
      <c r="A41" s="33" t="s">
        <v>29</v>
      </c>
      <c r="B41" s="34" t="s">
        <v>15</v>
      </c>
      <c r="C41" s="35">
        <f>14</f>
        <v>14</v>
      </c>
      <c r="D41" s="24">
        <v>47.5</v>
      </c>
      <c r="E41" s="7">
        <v>35</v>
      </c>
      <c r="F41" s="8">
        <f t="shared" si="6"/>
        <v>93</v>
      </c>
      <c r="G41" s="9">
        <f t="shared" si="11"/>
        <v>44</v>
      </c>
      <c r="H41" s="25">
        <f t="shared" si="7"/>
        <v>3.5</v>
      </c>
      <c r="I41" s="25" t="str">
        <f t="shared" si="8"/>
        <v>Nein</v>
      </c>
      <c r="J41" s="10">
        <f t="shared" si="10"/>
        <v>162</v>
      </c>
      <c r="K41" s="25" t="str">
        <f t="shared" si="9"/>
        <v>Ja</v>
      </c>
    </row>
    <row r="42" spans="1:11" s="6" customFormat="1" ht="15">
      <c r="A42" s="33" t="s">
        <v>29</v>
      </c>
      <c r="B42" s="34" t="s">
        <v>16</v>
      </c>
      <c r="C42" s="35">
        <f>3</f>
        <v>3</v>
      </c>
      <c r="D42" s="24">
        <v>47.5</v>
      </c>
      <c r="E42" s="7">
        <v>35</v>
      </c>
      <c r="F42" s="8">
        <f t="shared" si="6"/>
        <v>93</v>
      </c>
      <c r="G42" s="9">
        <f t="shared" si="11"/>
        <v>55</v>
      </c>
      <c r="H42" s="25">
        <f t="shared" si="7"/>
        <v>-7.5</v>
      </c>
      <c r="I42" s="25" t="str">
        <f t="shared" si="8"/>
        <v>Ja</v>
      </c>
      <c r="J42" s="10">
        <f t="shared" si="10"/>
        <v>151</v>
      </c>
      <c r="K42" s="25" t="str">
        <f t="shared" si="9"/>
        <v>Ja</v>
      </c>
    </row>
    <row r="43" spans="1:11" ht="15">
      <c r="A43" s="33" t="s">
        <v>29</v>
      </c>
      <c r="B43" s="34" t="s">
        <v>39</v>
      </c>
      <c r="C43" s="35">
        <f>6</f>
        <v>6</v>
      </c>
      <c r="D43" s="24">
        <v>47.5</v>
      </c>
      <c r="E43" s="7">
        <v>35</v>
      </c>
      <c r="F43" s="8">
        <f t="shared" si="6"/>
        <v>93</v>
      </c>
      <c r="G43" s="9">
        <f>F43-C43-E43</f>
        <v>52</v>
      </c>
      <c r="H43" s="25">
        <f>D43-G43</f>
        <v>-4.5</v>
      </c>
      <c r="I43" s="25" t="str">
        <f>IF(G43&lt;47,"Nein","Ja")</f>
        <v>Ja</v>
      </c>
      <c r="J43" s="10">
        <f t="shared" si="10"/>
        <v>154</v>
      </c>
      <c r="K43" s="25" t="str">
        <f t="shared" si="9"/>
        <v>Ja</v>
      </c>
    </row>
    <row r="44" spans="1:11" ht="15">
      <c r="A44" s="33" t="s">
        <v>29</v>
      </c>
      <c r="B44" s="34" t="s">
        <v>38</v>
      </c>
      <c r="C44" s="35">
        <f>6</f>
        <v>6</v>
      </c>
      <c r="D44" s="24">
        <v>47.5</v>
      </c>
      <c r="E44" s="7">
        <v>35</v>
      </c>
      <c r="F44" s="8">
        <f t="shared" si="6"/>
        <v>93</v>
      </c>
      <c r="G44" s="9">
        <f t="shared" si="11"/>
        <v>52</v>
      </c>
      <c r="H44" s="25">
        <f t="shared" si="7"/>
        <v>-4.5</v>
      </c>
      <c r="I44" s="25" t="str">
        <f t="shared" si="8"/>
        <v>Ja</v>
      </c>
      <c r="J44" s="10">
        <f t="shared" si="10"/>
        <v>154</v>
      </c>
      <c r="K44" s="25" t="str">
        <f t="shared" si="9"/>
        <v>Ja</v>
      </c>
    </row>
    <row r="45" spans="1:11" ht="15">
      <c r="A45" s="33" t="s">
        <v>29</v>
      </c>
      <c r="B45" s="34" t="s">
        <v>18</v>
      </c>
      <c r="C45" s="35">
        <f>14.2</f>
        <v>14.2</v>
      </c>
      <c r="D45" s="24">
        <v>47.5</v>
      </c>
      <c r="E45" s="7">
        <v>35</v>
      </c>
      <c r="F45" s="8">
        <f t="shared" si="6"/>
        <v>93</v>
      </c>
      <c r="G45" s="9">
        <f t="shared" si="11"/>
        <v>43.8</v>
      </c>
      <c r="H45" s="25">
        <f t="shared" si="7"/>
        <v>3.700000000000003</v>
      </c>
      <c r="I45" s="25" t="str">
        <f t="shared" si="8"/>
        <v>Nein</v>
      </c>
      <c r="J45" s="10">
        <f t="shared" si="10"/>
        <v>162.2</v>
      </c>
      <c r="K45" s="25" t="str">
        <f t="shared" si="9"/>
        <v>Ja</v>
      </c>
    </row>
    <row r="46" spans="1:11" ht="15">
      <c r="A46" s="33" t="s">
        <v>29</v>
      </c>
      <c r="B46" s="34" t="s">
        <v>19</v>
      </c>
      <c r="C46" s="35">
        <f>5.6</f>
        <v>5.6</v>
      </c>
      <c r="D46" s="24">
        <v>47.5</v>
      </c>
      <c r="E46" s="7">
        <v>35</v>
      </c>
      <c r="F46" s="8">
        <f t="shared" si="6"/>
        <v>93</v>
      </c>
      <c r="G46" s="9">
        <f t="shared" si="11"/>
        <v>52.400000000000006</v>
      </c>
      <c r="H46" s="25">
        <f t="shared" si="7"/>
        <v>-4.900000000000006</v>
      </c>
      <c r="I46" s="25" t="str">
        <f t="shared" si="8"/>
        <v>Ja</v>
      </c>
      <c r="J46" s="10">
        <f t="shared" si="10"/>
        <v>153.6</v>
      </c>
      <c r="K46" s="25" t="str">
        <f t="shared" si="9"/>
        <v>Ja</v>
      </c>
    </row>
  </sheetData>
  <sheetProtection selectLockedCells="1"/>
  <protectedRanges>
    <protectedRange password="CC21" sqref="A8:C8 J8" name="Bereich1"/>
  </protectedRanges>
  <mergeCells count="1">
    <mergeCell ref="A9:C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WS09</dc:creator>
  <cp:keywords/>
  <dc:description/>
  <cp:lastModifiedBy>WS09</cp:lastModifiedBy>
  <cp:lastPrinted>2014-07-07T09:04:15Z</cp:lastPrinted>
  <dcterms:created xsi:type="dcterms:W3CDTF">2014-03-18T15:32:04Z</dcterms:created>
  <dcterms:modified xsi:type="dcterms:W3CDTF">2021-02-10T11:24:08Z</dcterms:modified>
  <cp:category/>
  <cp:version/>
  <cp:contentType/>
  <cp:contentStatus/>
</cp:coreProperties>
</file>